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8955" activeTab="0"/>
  </bookViews>
  <sheets>
    <sheet name="Program and Keys" sheetId="1" r:id="rId1"/>
    <sheet name="Tracking Spreadsheet" sheetId="2" r:id="rId2"/>
    <sheet name="Reports" sheetId="3" r:id="rId3"/>
  </sheets>
  <definedNames>
    <definedName name="CRITERIA" localSheetId="1">'Tracking Spreadsheet'!$A$3</definedName>
    <definedName name="LeadStatus">'Program and Keys'!$A$35:$A$40</definedName>
    <definedName name="LeadType">'Program and Keys'!$A$18:$A$21</definedName>
    <definedName name="TitleLevel">'Program and Keys'!$A$25:$A$28</definedName>
  </definedNames>
  <calcPr fullCalcOnLoad="1"/>
</workbook>
</file>

<file path=xl/comments2.xml><?xml version="1.0" encoding="utf-8"?>
<comments xmlns="http://schemas.openxmlformats.org/spreadsheetml/2006/main">
  <authors>
    <author>Kristen Messineo</author>
  </authors>
  <commentList>
    <comment ref="P2" authorId="0">
      <text>
        <r>
          <rPr>
            <sz val="8"/>
            <rFont val="Tahoma"/>
            <family val="0"/>
          </rPr>
          <t>Enter the sales person assigned to the lead</t>
        </r>
      </text>
    </comment>
    <comment ref="Q2" authorId="0">
      <text>
        <r>
          <rPr>
            <sz val="8"/>
            <rFont val="Tahoma"/>
            <family val="2"/>
          </rPr>
          <t>Enter the date this lead was contacted.  If there was no contact attempt made, leave this blank.</t>
        </r>
        <r>
          <rPr>
            <b/>
            <sz val="8"/>
            <rFont val="Tahoma"/>
            <family val="0"/>
          </rPr>
          <t xml:space="preserve">
</t>
        </r>
      </text>
    </comment>
    <comment ref="S2" authorId="0">
      <text>
        <r>
          <rPr>
            <sz val="8"/>
            <rFont val="Tahoma"/>
            <family val="0"/>
          </rPr>
          <t xml:space="preserve">Document contact attempt - complete, incomplete, etc. Add conversation notes and action items
</t>
        </r>
      </text>
    </comment>
  </commentList>
</comments>
</file>

<file path=xl/sharedStrings.xml><?xml version="1.0" encoding="utf-8"?>
<sst xmlns="http://schemas.openxmlformats.org/spreadsheetml/2006/main" count="290" uniqueCount="125">
  <si>
    <t>A = Hot Lead</t>
  </si>
  <si>
    <t>B = Warm Lead</t>
  </si>
  <si>
    <t>C = Long-Term Lead</t>
  </si>
  <si>
    <t>D = Non-Lead</t>
  </si>
  <si>
    <t>7 Days</t>
  </si>
  <si>
    <t>3 = Needs More Information</t>
  </si>
  <si>
    <t>Do not change this qualification.  If the lead quality changes, update the status field instead.</t>
  </si>
  <si>
    <t>6 = Lead is Cold</t>
  </si>
  <si>
    <t>Verbal agreement.  Send proposal.</t>
  </si>
  <si>
    <t>Lead not ready to negotiate.  Follow up in 30 days.</t>
  </si>
  <si>
    <t>Purchase planned within the next 6-24 months.</t>
  </si>
  <si>
    <t>Does not require follow-up.</t>
  </si>
  <si>
    <t>No further action required.</t>
  </si>
  <si>
    <t>30 Days</t>
  </si>
  <si>
    <t>90 Days</t>
  </si>
  <si>
    <t>180 Days</t>
  </si>
  <si>
    <t>COMPANY</t>
  </si>
  <si>
    <t>CONTACT</t>
  </si>
  <si>
    <t>ADDRESS</t>
  </si>
  <si>
    <t>CITY</t>
  </si>
  <si>
    <t>STATE</t>
  </si>
  <si>
    <t>ZIP</t>
  </si>
  <si>
    <t>EMAIL</t>
  </si>
  <si>
    <t>OFFICE PHONE</t>
  </si>
  <si>
    <t>MOBILE PHONE</t>
  </si>
  <si>
    <t>FAX</t>
  </si>
  <si>
    <t>WEBSITE</t>
  </si>
  <si>
    <t>LEAD NOTES</t>
  </si>
  <si>
    <t>SALES ASSOCIATE</t>
  </si>
  <si>
    <t>DATE</t>
  </si>
  <si>
    <t>STATUS UPDATE</t>
  </si>
  <si>
    <t>ACTION/NOTES</t>
  </si>
  <si>
    <t>LEAD TYPE</t>
  </si>
  <si>
    <t>Main Lead Information - 1 Day</t>
  </si>
  <si>
    <t>1 DAY TOTALS</t>
  </si>
  <si>
    <t>2 = Send Proposal</t>
  </si>
  <si>
    <t>Lead needs more information or requires further discussion</t>
  </si>
  <si>
    <t>7 DAY TOTALS</t>
  </si>
  <si>
    <t>1 = Sale Closed</t>
  </si>
  <si>
    <t>4 = Follow Up 30</t>
  </si>
  <si>
    <t>5 = Follow Up 60+</t>
  </si>
  <si>
    <t>30 DAY TOTALS</t>
  </si>
  <si>
    <t>90 DAY TOTALS</t>
  </si>
  <si>
    <t>180 DAY TOTALS</t>
  </si>
  <si>
    <t>360 DAY TOTALS</t>
  </si>
  <si>
    <t>60 Days</t>
  </si>
  <si>
    <t>60 DAY TOTALS</t>
  </si>
  <si>
    <t>Enter Tradeshow Information</t>
  </si>
  <si>
    <t>Show Name:</t>
  </si>
  <si>
    <t>Show Dates:</t>
  </si>
  <si>
    <t>Number of Attendees:</t>
  </si>
  <si>
    <t>Number of Leads (all types):</t>
  </si>
  <si>
    <t>Number of Sales Staff:</t>
  </si>
  <si>
    <t>STEP ONE - General Information</t>
  </si>
  <si>
    <t>STEP TWO - Qualify Your Leads</t>
  </si>
  <si>
    <t>STEP THREE - Follow Up</t>
  </si>
  <si>
    <t>STEP FOUR - Evaluate</t>
  </si>
  <si>
    <t>Examine your Tracking Spreadsheet</t>
  </si>
  <si>
    <t>Have you been consistenly following up with leads?</t>
  </si>
  <si>
    <t>Have you been diligent about status updates?</t>
  </si>
  <si>
    <t>Is there a particular sales associate converting leads to sales?</t>
  </si>
  <si>
    <t>What was the general trend for the leads initially qulified as "A = Hot Lead?"</t>
  </si>
  <si>
    <t>TITLE LEVEL</t>
  </si>
  <si>
    <t>TITLE - ACTUAL</t>
  </si>
  <si>
    <t>Identify trends.</t>
  </si>
  <si>
    <t>Note information to support trends.</t>
  </si>
  <si>
    <t>Document conclusions.</t>
  </si>
  <si>
    <t>Lead not ready to negotiate.  Follow up in 60 days plus.</t>
  </si>
  <si>
    <t>INITIAL DATA</t>
  </si>
  <si>
    <t>Purchasing timeframe of more than 24 months or requesting literature.</t>
  </si>
  <si>
    <t>Percentage</t>
  </si>
  <si>
    <t>Number</t>
  </si>
  <si>
    <t>7 DAYS</t>
  </si>
  <si>
    <t>30 DAYS</t>
  </si>
  <si>
    <t>60 DAYS</t>
  </si>
  <si>
    <t>90 DAYS</t>
  </si>
  <si>
    <t>180 DAYS</t>
  </si>
  <si>
    <t>REVENUE</t>
  </si>
  <si>
    <t>Total Cost to Exhibit:</t>
  </si>
  <si>
    <t>Cost Per Lead</t>
  </si>
  <si>
    <t>Revenue to Date</t>
  </si>
  <si>
    <t>360 DAYS - FINAL</t>
  </si>
  <si>
    <t>360 Days - Final</t>
  </si>
  <si>
    <t>Attendees to Lead Conversion</t>
  </si>
  <si>
    <t>% Attendees</t>
  </si>
  <si>
    <t>% Leads</t>
  </si>
  <si>
    <t>CEO/President/Chair/Owner</t>
  </si>
  <si>
    <t>Vice President</t>
  </si>
  <si>
    <t>Director/Manager</t>
  </si>
  <si>
    <t>Admistrative/Other</t>
  </si>
  <si>
    <t>Staff to Attendee Ratio</t>
  </si>
  <si>
    <t>Lead Analysis</t>
  </si>
  <si>
    <t>Title Analysis</t>
  </si>
  <si>
    <t>Other</t>
  </si>
  <si>
    <t>Administrative/Other</t>
  </si>
  <si>
    <t>Status</t>
  </si>
  <si>
    <t>This Period</t>
  </si>
  <si>
    <t xml:space="preserve">Purchase made. </t>
  </si>
  <si>
    <t>Conversion to Sale to date</t>
  </si>
  <si>
    <t>Conversion to Cold to date</t>
  </si>
  <si>
    <t>Revenue This Period</t>
  </si>
  <si>
    <t>Once a sale is closed or cold do not continue to update that record in the remaining time periods.</t>
  </si>
  <si>
    <t>Leads that Require Action*</t>
  </si>
  <si>
    <t>*All leads from the show less "Non-Leads"</t>
  </si>
  <si>
    <t>Conversion Rates</t>
  </si>
  <si>
    <t>Cost per Sale Closed to Date</t>
  </si>
  <si>
    <t>Financial</t>
  </si>
  <si>
    <t>Revenue this Period</t>
  </si>
  <si>
    <t>CONVERSION RATES</t>
  </si>
  <si>
    <t>Goals</t>
  </si>
  <si>
    <t>These are the numbers you set prior to the show.</t>
  </si>
  <si>
    <t>Number of Leads</t>
  </si>
  <si>
    <t>Number of Sales</t>
  </si>
  <si>
    <t>Revenue from Show</t>
  </si>
  <si>
    <t>SALES PROGRESS</t>
  </si>
  <si>
    <t>REVENUE PROGRESS</t>
  </si>
  <si>
    <t>Has funding, ready to purchase in the next 6 months. Or deal written at show.</t>
  </si>
  <si>
    <t>Sort and Qualify Leads - Lable each lead according to the list below in the Tracking Spreadsheet (Tab 2)</t>
  </si>
  <si>
    <t>After each cycle, determine the lead status and update the Tracking Spreadsheet (Tab 2)</t>
  </si>
  <si>
    <t>Examine your Reports (Tab 3)</t>
  </si>
  <si>
    <t>Enter Show information in this column</t>
  </si>
  <si>
    <t>Track titles with the following levels into the Tracking Spreadsheet.</t>
  </si>
  <si>
    <t>*Note: The Reports Tab is protected to preserve formulas.  Password is sales.</t>
  </si>
  <si>
    <t>*Portions of the Tracking Spreadsheet are protected to preserve formulas.  Password is sales.</t>
  </si>
  <si>
    <t>**Do not delete columns in the time period area. Reports will not auto generate. It is recommended that you hide colums not in use instead of deleting them.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</si>
</sst>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&lt;=9999999]###\-####;\(###\)\ ###\-####"/>
    <numFmt numFmtId="166" formatCode="[$-409]dddd\,\ mmmm\ dd\,\ yyyy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#\ ???/???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Franklin Gothic Medium"/>
      <family val="2"/>
    </font>
    <font>
      <sz val="10"/>
      <name val="Verdana"/>
      <family val="2"/>
    </font>
    <font>
      <sz val="8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Franklin Gothic Medium"/>
      <family val="2"/>
    </font>
    <font>
      <b/>
      <sz val="12"/>
      <name val="Franklin Gothic Medium"/>
      <family val="2"/>
    </font>
    <font>
      <b/>
      <sz val="18"/>
      <name val="Franklin Gothic Medium"/>
      <family val="2"/>
    </font>
    <font>
      <b/>
      <sz val="10"/>
      <name val="Verdana"/>
      <family val="2"/>
    </font>
    <font>
      <sz val="2.25"/>
      <name val="Arial"/>
      <family val="0"/>
    </font>
    <font>
      <sz val="1.5"/>
      <name val="Arial"/>
      <family val="0"/>
    </font>
    <font>
      <sz val="2"/>
      <name val="Arial"/>
      <family val="0"/>
    </font>
    <font>
      <i/>
      <sz val="10"/>
      <name val="Verdana"/>
      <family val="2"/>
    </font>
    <font>
      <sz val="8.5"/>
      <name val="Arial"/>
      <family val="0"/>
    </font>
    <font>
      <sz val="9.25"/>
      <name val="Arial"/>
      <family val="0"/>
    </font>
    <font>
      <sz val="8.25"/>
      <name val="Arial"/>
      <family val="0"/>
    </font>
    <font>
      <sz val="10"/>
      <color indexed="10"/>
      <name val="Verdana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7" fontId="4" fillId="0" borderId="0" xfId="17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/>
    </xf>
    <xf numFmtId="9" fontId="0" fillId="0" borderId="1" xfId="19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9" fontId="2" fillId="0" borderId="0" xfId="19" applyFont="1" applyBorder="1" applyAlignment="1">
      <alignment horizontal="center"/>
    </xf>
    <xf numFmtId="9" fontId="11" fillId="0" borderId="0" xfId="19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9" fontId="0" fillId="0" borderId="0" xfId="19" applyBorder="1" applyAlignment="1">
      <alignment horizontal="center"/>
    </xf>
    <xf numFmtId="9" fontId="4" fillId="0" borderId="0" xfId="19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9" borderId="0" xfId="0" applyFill="1" applyBorder="1" applyAlignment="1">
      <alignment/>
    </xf>
    <xf numFmtId="7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9" fontId="0" fillId="0" borderId="6" xfId="19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17" applyBorder="1" applyAlignment="1">
      <alignment horizontal="center"/>
    </xf>
    <xf numFmtId="0" fontId="0" fillId="0" borderId="5" xfId="0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7" fontId="0" fillId="0" borderId="0" xfId="17" applyNumberFormat="1" applyBorder="1" applyAlignment="1">
      <alignment horizontal="center"/>
    </xf>
    <xf numFmtId="44" fontId="0" fillId="0" borderId="6" xfId="17" applyBorder="1" applyAlignment="1">
      <alignment horizontal="center"/>
    </xf>
    <xf numFmtId="0" fontId="15" fillId="0" borderId="0" xfId="0" applyFont="1" applyAlignment="1">
      <alignment/>
    </xf>
    <xf numFmtId="0" fontId="4" fillId="0" borderId="0" xfId="17" applyNumberFormat="1" applyFont="1" applyAlignment="1">
      <alignment horizontal="lef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10" borderId="8" xfId="0" applyFont="1" applyFill="1" applyBorder="1" applyAlignment="1" applyProtection="1">
      <alignment/>
      <protection locked="0"/>
    </xf>
    <xf numFmtId="0" fontId="2" fillId="10" borderId="9" xfId="0" applyFont="1" applyFill="1" applyBorder="1" applyAlignment="1" applyProtection="1">
      <alignment/>
      <protection locked="0"/>
    </xf>
    <xf numFmtId="164" fontId="2" fillId="10" borderId="9" xfId="0" applyNumberFormat="1" applyFont="1" applyFill="1" applyBorder="1" applyAlignment="1" applyProtection="1">
      <alignment/>
      <protection locked="0"/>
    </xf>
    <xf numFmtId="165" fontId="2" fillId="10" borderId="9" xfId="0" applyNumberFormat="1" applyFont="1" applyFill="1" applyBorder="1" applyAlignment="1" applyProtection="1">
      <alignment/>
      <protection locked="0"/>
    </xf>
    <xf numFmtId="0" fontId="2" fillId="10" borderId="9" xfId="0" applyFont="1" applyFill="1" applyBorder="1" applyAlignment="1" applyProtection="1">
      <alignment wrapText="1"/>
      <protection locked="0"/>
    </xf>
    <xf numFmtId="0" fontId="2" fillId="10" borderId="10" xfId="0" applyFont="1" applyFill="1" applyBorder="1" applyAlignment="1" applyProtection="1">
      <alignment/>
      <protection locked="0"/>
    </xf>
    <xf numFmtId="167" fontId="2" fillId="9" borderId="11" xfId="0" applyNumberFormat="1" applyFont="1" applyFill="1" applyBorder="1" applyAlignment="1" applyProtection="1">
      <alignment/>
      <protection locked="0"/>
    </xf>
    <xf numFmtId="0" fontId="2" fillId="9" borderId="9" xfId="0" applyFont="1" applyFill="1" applyBorder="1" applyAlignment="1" applyProtection="1">
      <alignment/>
      <protection locked="0"/>
    </xf>
    <xf numFmtId="0" fontId="2" fillId="9" borderId="12" xfId="0" applyFont="1" applyFill="1" applyBorder="1" applyAlignment="1" applyProtection="1">
      <alignment wrapText="1"/>
      <protection locked="0"/>
    </xf>
    <xf numFmtId="167" fontId="2" fillId="11" borderId="8" xfId="0" applyNumberFormat="1" applyFont="1" applyFill="1" applyBorder="1" applyAlignment="1" applyProtection="1">
      <alignment/>
      <protection locked="0"/>
    </xf>
    <xf numFmtId="0" fontId="2" fillId="11" borderId="9" xfId="0" applyFont="1" applyFill="1" applyBorder="1" applyAlignment="1" applyProtection="1">
      <alignment/>
      <protection locked="0"/>
    </xf>
    <xf numFmtId="0" fontId="2" fillId="11" borderId="9" xfId="0" applyFont="1" applyFill="1" applyBorder="1" applyAlignment="1" applyProtection="1">
      <alignment wrapText="1"/>
      <protection locked="0"/>
    </xf>
    <xf numFmtId="0" fontId="2" fillId="11" borderId="10" xfId="0" applyFont="1" applyFill="1" applyBorder="1" applyAlignment="1" applyProtection="1">
      <alignment wrapText="1"/>
      <protection locked="0"/>
    </xf>
    <xf numFmtId="167" fontId="2" fillId="12" borderId="8" xfId="0" applyNumberFormat="1" applyFont="1" applyFill="1" applyBorder="1" applyAlignment="1" applyProtection="1">
      <alignment/>
      <protection locked="0"/>
    </xf>
    <xf numFmtId="0" fontId="2" fillId="12" borderId="9" xfId="0" applyFont="1" applyFill="1" applyBorder="1" applyAlignment="1" applyProtection="1">
      <alignment/>
      <protection locked="0"/>
    </xf>
    <xf numFmtId="0" fontId="2" fillId="12" borderId="9" xfId="0" applyFont="1" applyFill="1" applyBorder="1" applyAlignment="1" applyProtection="1">
      <alignment wrapText="1"/>
      <protection locked="0"/>
    </xf>
    <xf numFmtId="0" fontId="2" fillId="12" borderId="10" xfId="0" applyFont="1" applyFill="1" applyBorder="1" applyAlignment="1" applyProtection="1">
      <alignment wrapText="1"/>
      <protection locked="0"/>
    </xf>
    <xf numFmtId="167" fontId="2" fillId="13" borderId="8" xfId="0" applyNumberFormat="1" applyFont="1" applyFill="1" applyBorder="1" applyAlignment="1" applyProtection="1">
      <alignment/>
      <protection locked="0"/>
    </xf>
    <xf numFmtId="0" fontId="2" fillId="13" borderId="9" xfId="0" applyFont="1" applyFill="1" applyBorder="1" applyAlignment="1" applyProtection="1">
      <alignment/>
      <protection locked="0"/>
    </xf>
    <xf numFmtId="0" fontId="2" fillId="13" borderId="9" xfId="0" applyFont="1" applyFill="1" applyBorder="1" applyAlignment="1" applyProtection="1">
      <alignment wrapText="1"/>
      <protection locked="0"/>
    </xf>
    <xf numFmtId="0" fontId="2" fillId="13" borderId="10" xfId="0" applyFont="1" applyFill="1" applyBorder="1" applyAlignment="1" applyProtection="1">
      <alignment wrapText="1"/>
      <protection locked="0"/>
    </xf>
    <xf numFmtId="167" fontId="2" fillId="14" borderId="8" xfId="0" applyNumberFormat="1" applyFont="1" applyFill="1" applyBorder="1" applyAlignment="1" applyProtection="1">
      <alignment/>
      <protection locked="0"/>
    </xf>
    <xf numFmtId="0" fontId="2" fillId="14" borderId="9" xfId="0" applyFont="1" applyFill="1" applyBorder="1" applyAlignment="1" applyProtection="1">
      <alignment/>
      <protection locked="0"/>
    </xf>
    <xf numFmtId="0" fontId="2" fillId="14" borderId="9" xfId="0" applyFont="1" applyFill="1" applyBorder="1" applyAlignment="1" applyProtection="1">
      <alignment wrapText="1"/>
      <protection locked="0"/>
    </xf>
    <xf numFmtId="0" fontId="2" fillId="14" borderId="10" xfId="0" applyFont="1" applyFill="1" applyBorder="1" applyAlignment="1" applyProtection="1">
      <alignment wrapText="1"/>
      <protection locked="0"/>
    </xf>
    <xf numFmtId="167" fontId="2" fillId="15" borderId="8" xfId="0" applyNumberFormat="1" applyFont="1" applyFill="1" applyBorder="1" applyAlignment="1" applyProtection="1">
      <alignment/>
      <protection locked="0"/>
    </xf>
    <xf numFmtId="0" fontId="2" fillId="15" borderId="9" xfId="0" applyFont="1" applyFill="1" applyBorder="1" applyAlignment="1" applyProtection="1">
      <alignment/>
      <protection locked="0"/>
    </xf>
    <xf numFmtId="0" fontId="2" fillId="15" borderId="9" xfId="0" applyFont="1" applyFill="1" applyBorder="1" applyAlignment="1" applyProtection="1">
      <alignment wrapText="1"/>
      <protection locked="0"/>
    </xf>
    <xf numFmtId="0" fontId="2" fillId="15" borderId="10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5" fillId="10" borderId="8" xfId="0" applyFont="1" applyFill="1" applyBorder="1" applyAlignment="1" applyProtection="1">
      <alignment/>
      <protection locked="0"/>
    </xf>
    <xf numFmtId="0" fontId="5" fillId="10" borderId="9" xfId="0" applyFont="1" applyFill="1" applyBorder="1" applyAlignment="1" applyProtection="1">
      <alignment/>
      <protection locked="0"/>
    </xf>
    <xf numFmtId="164" fontId="5" fillId="10" borderId="9" xfId="0" applyNumberFormat="1" applyFont="1" applyFill="1" applyBorder="1" applyAlignment="1" applyProtection="1">
      <alignment/>
      <protection locked="0"/>
    </xf>
    <xf numFmtId="165" fontId="5" fillId="10" borderId="9" xfId="0" applyNumberFormat="1" applyFont="1" applyFill="1" applyBorder="1" applyAlignment="1" applyProtection="1">
      <alignment/>
      <protection locked="0"/>
    </xf>
    <xf numFmtId="0" fontId="5" fillId="10" borderId="9" xfId="0" applyFont="1" applyFill="1" applyBorder="1" applyAlignment="1" applyProtection="1">
      <alignment wrapText="1"/>
      <protection locked="0"/>
    </xf>
    <xf numFmtId="0" fontId="5" fillId="10" borderId="10" xfId="0" applyFont="1" applyFill="1" applyBorder="1" applyAlignment="1" applyProtection="1">
      <alignment/>
      <protection locked="0"/>
    </xf>
    <xf numFmtId="167" fontId="5" fillId="9" borderId="11" xfId="0" applyNumberFormat="1" applyFont="1" applyFill="1" applyBorder="1" applyAlignment="1" applyProtection="1">
      <alignment/>
      <protection locked="0"/>
    </xf>
    <xf numFmtId="0" fontId="5" fillId="9" borderId="9" xfId="0" applyFont="1" applyFill="1" applyBorder="1" applyAlignment="1" applyProtection="1">
      <alignment/>
      <protection locked="0"/>
    </xf>
    <xf numFmtId="0" fontId="5" fillId="9" borderId="12" xfId="0" applyFont="1" applyFill="1" applyBorder="1" applyAlignment="1" applyProtection="1">
      <alignment wrapText="1"/>
      <protection locked="0"/>
    </xf>
    <xf numFmtId="44" fontId="5" fillId="9" borderId="12" xfId="17" applyFont="1" applyFill="1" applyBorder="1" applyAlignment="1" applyProtection="1">
      <alignment wrapText="1"/>
      <protection locked="0"/>
    </xf>
    <xf numFmtId="167" fontId="5" fillId="11" borderId="8" xfId="0" applyNumberFormat="1" applyFont="1" applyFill="1" applyBorder="1" applyAlignment="1" applyProtection="1">
      <alignment/>
      <protection locked="0"/>
    </xf>
    <xf numFmtId="0" fontId="5" fillId="11" borderId="9" xfId="0" applyFont="1" applyFill="1" applyBorder="1" applyAlignment="1" applyProtection="1">
      <alignment/>
      <protection locked="0"/>
    </xf>
    <xf numFmtId="0" fontId="5" fillId="11" borderId="9" xfId="0" applyFont="1" applyFill="1" applyBorder="1" applyAlignment="1" applyProtection="1">
      <alignment wrapText="1"/>
      <protection locked="0"/>
    </xf>
    <xf numFmtId="44" fontId="5" fillId="11" borderId="10" xfId="17" applyFont="1" applyFill="1" applyBorder="1" applyAlignment="1" applyProtection="1">
      <alignment wrapText="1"/>
      <protection locked="0"/>
    </xf>
    <xf numFmtId="167" fontId="5" fillId="12" borderId="8" xfId="0" applyNumberFormat="1" applyFont="1" applyFill="1" applyBorder="1" applyAlignment="1" applyProtection="1">
      <alignment/>
      <protection locked="0"/>
    </xf>
    <xf numFmtId="0" fontId="5" fillId="12" borderId="9" xfId="0" applyFont="1" applyFill="1" applyBorder="1" applyAlignment="1" applyProtection="1">
      <alignment/>
      <protection locked="0"/>
    </xf>
    <xf numFmtId="0" fontId="5" fillId="12" borderId="9" xfId="0" applyFont="1" applyFill="1" applyBorder="1" applyAlignment="1" applyProtection="1">
      <alignment wrapText="1"/>
      <protection locked="0"/>
    </xf>
    <xf numFmtId="44" fontId="5" fillId="12" borderId="10" xfId="17" applyFont="1" applyFill="1" applyBorder="1" applyAlignment="1" applyProtection="1">
      <alignment wrapText="1"/>
      <protection locked="0"/>
    </xf>
    <xf numFmtId="167" fontId="5" fillId="13" borderId="8" xfId="0" applyNumberFormat="1" applyFont="1" applyFill="1" applyBorder="1" applyAlignment="1" applyProtection="1">
      <alignment/>
      <protection locked="0"/>
    </xf>
    <xf numFmtId="0" fontId="5" fillId="13" borderId="9" xfId="0" applyFont="1" applyFill="1" applyBorder="1" applyAlignment="1" applyProtection="1">
      <alignment/>
      <protection locked="0"/>
    </xf>
    <xf numFmtId="0" fontId="5" fillId="13" borderId="9" xfId="0" applyFont="1" applyFill="1" applyBorder="1" applyAlignment="1" applyProtection="1">
      <alignment wrapText="1"/>
      <protection locked="0"/>
    </xf>
    <xf numFmtId="44" fontId="5" fillId="13" borderId="10" xfId="17" applyFont="1" applyFill="1" applyBorder="1" applyAlignment="1" applyProtection="1">
      <alignment wrapText="1"/>
      <protection locked="0"/>
    </xf>
    <xf numFmtId="167" fontId="5" fillId="14" borderId="8" xfId="0" applyNumberFormat="1" applyFont="1" applyFill="1" applyBorder="1" applyAlignment="1" applyProtection="1">
      <alignment/>
      <protection locked="0"/>
    </xf>
    <xf numFmtId="0" fontId="5" fillId="14" borderId="9" xfId="0" applyFont="1" applyFill="1" applyBorder="1" applyAlignment="1" applyProtection="1">
      <alignment/>
      <protection locked="0"/>
    </xf>
    <xf numFmtId="0" fontId="5" fillId="14" borderId="9" xfId="0" applyFont="1" applyFill="1" applyBorder="1" applyAlignment="1" applyProtection="1">
      <alignment wrapText="1"/>
      <protection locked="0"/>
    </xf>
    <xf numFmtId="44" fontId="5" fillId="14" borderId="10" xfId="17" applyFont="1" applyFill="1" applyBorder="1" applyAlignment="1" applyProtection="1">
      <alignment wrapText="1"/>
      <protection locked="0"/>
    </xf>
    <xf numFmtId="167" fontId="5" fillId="15" borderId="8" xfId="0" applyNumberFormat="1" applyFont="1" applyFill="1" applyBorder="1" applyAlignment="1" applyProtection="1">
      <alignment/>
      <protection locked="0"/>
    </xf>
    <xf numFmtId="0" fontId="5" fillId="15" borderId="9" xfId="0" applyFont="1" applyFill="1" applyBorder="1" applyAlignment="1" applyProtection="1">
      <alignment/>
      <protection locked="0"/>
    </xf>
    <xf numFmtId="0" fontId="5" fillId="15" borderId="9" xfId="0" applyFont="1" applyFill="1" applyBorder="1" applyAlignment="1" applyProtection="1">
      <alignment wrapText="1"/>
      <protection locked="0"/>
    </xf>
    <xf numFmtId="44" fontId="5" fillId="15" borderId="10" xfId="17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" fillId="10" borderId="13" xfId="0" applyFont="1" applyFill="1" applyBorder="1" applyAlignment="1" applyProtection="1">
      <alignment/>
      <protection locked="0"/>
    </xf>
    <xf numFmtId="0" fontId="5" fillId="10" borderId="14" xfId="0" applyFont="1" applyFill="1" applyBorder="1" applyAlignment="1" applyProtection="1">
      <alignment/>
      <protection locked="0"/>
    </xf>
    <xf numFmtId="164" fontId="5" fillId="10" borderId="14" xfId="0" applyNumberFormat="1" applyFont="1" applyFill="1" applyBorder="1" applyAlignment="1" applyProtection="1">
      <alignment/>
      <protection locked="0"/>
    </xf>
    <xf numFmtId="165" fontId="5" fillId="10" borderId="14" xfId="0" applyNumberFormat="1" applyFont="1" applyFill="1" applyBorder="1" applyAlignment="1" applyProtection="1">
      <alignment/>
      <protection locked="0"/>
    </xf>
    <xf numFmtId="0" fontId="5" fillId="10" borderId="14" xfId="0" applyFont="1" applyFill="1" applyBorder="1" applyAlignment="1" applyProtection="1">
      <alignment wrapText="1"/>
      <protection locked="0"/>
    </xf>
    <xf numFmtId="0" fontId="5" fillId="10" borderId="15" xfId="0" applyFont="1" applyFill="1" applyBorder="1" applyAlignment="1" applyProtection="1">
      <alignment/>
      <protection locked="0"/>
    </xf>
    <xf numFmtId="167" fontId="5" fillId="9" borderId="16" xfId="0" applyNumberFormat="1" applyFont="1" applyFill="1" applyBorder="1" applyAlignment="1" applyProtection="1">
      <alignment/>
      <protection locked="0"/>
    </xf>
    <xf numFmtId="0" fontId="5" fillId="9" borderId="17" xfId="0" applyFont="1" applyFill="1" applyBorder="1" applyAlignment="1" applyProtection="1">
      <alignment/>
      <protection locked="0"/>
    </xf>
    <xf numFmtId="0" fontId="5" fillId="9" borderId="18" xfId="0" applyFont="1" applyFill="1" applyBorder="1" applyAlignment="1" applyProtection="1">
      <alignment wrapText="1"/>
      <protection locked="0"/>
    </xf>
    <xf numFmtId="44" fontId="5" fillId="9" borderId="18" xfId="17" applyFont="1" applyFill="1" applyBorder="1" applyAlignment="1" applyProtection="1">
      <alignment wrapText="1"/>
      <protection locked="0"/>
    </xf>
    <xf numFmtId="167" fontId="5" fillId="11" borderId="13" xfId="0" applyNumberFormat="1" applyFont="1" applyFill="1" applyBorder="1" applyAlignment="1" applyProtection="1">
      <alignment/>
      <protection locked="0"/>
    </xf>
    <xf numFmtId="0" fontId="5" fillId="11" borderId="14" xfId="0" applyFont="1" applyFill="1" applyBorder="1" applyAlignment="1" applyProtection="1">
      <alignment/>
      <protection locked="0"/>
    </xf>
    <xf numFmtId="0" fontId="5" fillId="11" borderId="14" xfId="0" applyFont="1" applyFill="1" applyBorder="1" applyAlignment="1" applyProtection="1">
      <alignment wrapText="1"/>
      <protection locked="0"/>
    </xf>
    <xf numFmtId="44" fontId="5" fillId="11" borderId="15" xfId="17" applyFont="1" applyFill="1" applyBorder="1" applyAlignment="1" applyProtection="1">
      <alignment wrapText="1"/>
      <protection locked="0"/>
    </xf>
    <xf numFmtId="167" fontId="5" fillId="12" borderId="13" xfId="0" applyNumberFormat="1" applyFont="1" applyFill="1" applyBorder="1" applyAlignment="1" applyProtection="1">
      <alignment/>
      <protection locked="0"/>
    </xf>
    <xf numFmtId="0" fontId="5" fillId="12" borderId="14" xfId="0" applyFont="1" applyFill="1" applyBorder="1" applyAlignment="1" applyProtection="1">
      <alignment/>
      <protection locked="0"/>
    </xf>
    <xf numFmtId="0" fontId="5" fillId="12" borderId="14" xfId="0" applyFont="1" applyFill="1" applyBorder="1" applyAlignment="1" applyProtection="1">
      <alignment wrapText="1"/>
      <protection locked="0"/>
    </xf>
    <xf numFmtId="44" fontId="5" fillId="12" borderId="15" xfId="17" applyFont="1" applyFill="1" applyBorder="1" applyAlignment="1" applyProtection="1">
      <alignment wrapText="1"/>
      <protection locked="0"/>
    </xf>
    <xf numFmtId="167" fontId="5" fillId="13" borderId="13" xfId="0" applyNumberFormat="1" applyFont="1" applyFill="1" applyBorder="1" applyAlignment="1" applyProtection="1">
      <alignment/>
      <protection locked="0"/>
    </xf>
    <xf numFmtId="0" fontId="5" fillId="13" borderId="14" xfId="0" applyFont="1" applyFill="1" applyBorder="1" applyAlignment="1" applyProtection="1">
      <alignment/>
      <protection locked="0"/>
    </xf>
    <xf numFmtId="0" fontId="5" fillId="13" borderId="14" xfId="0" applyFont="1" applyFill="1" applyBorder="1" applyAlignment="1" applyProtection="1">
      <alignment wrapText="1"/>
      <protection locked="0"/>
    </xf>
    <xf numFmtId="44" fontId="5" fillId="13" borderId="15" xfId="17" applyFont="1" applyFill="1" applyBorder="1" applyAlignment="1" applyProtection="1">
      <alignment wrapText="1"/>
      <protection locked="0"/>
    </xf>
    <xf numFmtId="167" fontId="5" fillId="14" borderId="13" xfId="0" applyNumberFormat="1" applyFont="1" applyFill="1" applyBorder="1" applyAlignment="1" applyProtection="1">
      <alignment/>
      <protection locked="0"/>
    </xf>
    <xf numFmtId="0" fontId="5" fillId="14" borderId="14" xfId="0" applyFont="1" applyFill="1" applyBorder="1" applyAlignment="1" applyProtection="1">
      <alignment/>
      <protection locked="0"/>
    </xf>
    <xf numFmtId="0" fontId="5" fillId="14" borderId="14" xfId="0" applyFont="1" applyFill="1" applyBorder="1" applyAlignment="1" applyProtection="1">
      <alignment wrapText="1"/>
      <protection locked="0"/>
    </xf>
    <xf numFmtId="44" fontId="5" fillId="14" borderId="15" xfId="17" applyFont="1" applyFill="1" applyBorder="1" applyAlignment="1" applyProtection="1">
      <alignment wrapText="1"/>
      <protection locked="0"/>
    </xf>
    <xf numFmtId="167" fontId="5" fillId="15" borderId="13" xfId="0" applyNumberFormat="1" applyFont="1" applyFill="1" applyBorder="1" applyAlignment="1" applyProtection="1">
      <alignment/>
      <protection locked="0"/>
    </xf>
    <xf numFmtId="0" fontId="5" fillId="15" borderId="14" xfId="0" applyFont="1" applyFill="1" applyBorder="1" applyAlignment="1" applyProtection="1">
      <alignment/>
      <protection locked="0"/>
    </xf>
    <xf numFmtId="0" fontId="5" fillId="15" borderId="14" xfId="0" applyFont="1" applyFill="1" applyBorder="1" applyAlignment="1" applyProtection="1">
      <alignment wrapText="1"/>
      <protection locked="0"/>
    </xf>
    <xf numFmtId="44" fontId="5" fillId="15" borderId="15" xfId="17" applyFont="1" applyFill="1" applyBorder="1" applyAlignment="1" applyProtection="1">
      <alignment wrapText="1"/>
      <protection locked="0"/>
    </xf>
    <xf numFmtId="0" fontId="9" fillId="10" borderId="3" xfId="0" applyFont="1" applyFill="1" applyBorder="1" applyAlignment="1" applyProtection="1">
      <alignment horizontal="left"/>
      <protection locked="0"/>
    </xf>
    <xf numFmtId="0" fontId="9" fillId="10" borderId="0" xfId="0" applyFont="1" applyFill="1" applyBorder="1" applyAlignment="1" applyProtection="1">
      <alignment horizontal="left"/>
      <protection locked="0"/>
    </xf>
    <xf numFmtId="0" fontId="8" fillId="10" borderId="0" xfId="0" applyFont="1" applyFill="1" applyBorder="1" applyAlignment="1" applyProtection="1">
      <alignment/>
      <protection locked="0"/>
    </xf>
    <xf numFmtId="164" fontId="8" fillId="10" borderId="0" xfId="0" applyNumberFormat="1" applyFont="1" applyFill="1" applyBorder="1" applyAlignment="1" applyProtection="1">
      <alignment/>
      <protection locked="0"/>
    </xf>
    <xf numFmtId="165" fontId="8" fillId="10" borderId="0" xfId="0" applyNumberFormat="1" applyFont="1" applyFill="1" applyBorder="1" applyAlignment="1" applyProtection="1">
      <alignment/>
      <protection locked="0"/>
    </xf>
    <xf numFmtId="0" fontId="8" fillId="10" borderId="0" xfId="0" applyFont="1" applyFill="1" applyBorder="1" applyAlignment="1" applyProtection="1">
      <alignment wrapText="1"/>
      <protection locked="0"/>
    </xf>
    <xf numFmtId="167" fontId="9" fillId="9" borderId="19" xfId="0" applyNumberFormat="1" applyFont="1" applyFill="1" applyBorder="1" applyAlignment="1" applyProtection="1">
      <alignment/>
      <protection locked="0"/>
    </xf>
    <xf numFmtId="0" fontId="8" fillId="9" borderId="1" xfId="0" applyFont="1" applyFill="1" applyBorder="1" applyAlignment="1" applyProtection="1">
      <alignment/>
      <protection locked="0"/>
    </xf>
    <xf numFmtId="0" fontId="8" fillId="9" borderId="1" xfId="0" applyFont="1" applyFill="1" applyBorder="1" applyAlignment="1" applyProtection="1">
      <alignment wrapText="1"/>
      <protection locked="0"/>
    </xf>
    <xf numFmtId="167" fontId="9" fillId="11" borderId="19" xfId="0" applyNumberFormat="1" applyFont="1" applyFill="1" applyBorder="1" applyAlignment="1" applyProtection="1">
      <alignment/>
      <protection locked="0"/>
    </xf>
    <xf numFmtId="0" fontId="8" fillId="11" borderId="1" xfId="0" applyFont="1" applyFill="1" applyBorder="1" applyAlignment="1" applyProtection="1">
      <alignment/>
      <protection locked="0"/>
    </xf>
    <xf numFmtId="0" fontId="8" fillId="11" borderId="1" xfId="0" applyFont="1" applyFill="1" applyBorder="1" applyAlignment="1" applyProtection="1">
      <alignment wrapText="1"/>
      <protection locked="0"/>
    </xf>
    <xf numFmtId="167" fontId="9" fillId="12" borderId="19" xfId="0" applyNumberFormat="1" applyFont="1" applyFill="1" applyBorder="1" applyAlignment="1" applyProtection="1">
      <alignment/>
      <protection locked="0"/>
    </xf>
    <xf numFmtId="0" fontId="8" fillId="12" borderId="1" xfId="0" applyFont="1" applyFill="1" applyBorder="1" applyAlignment="1" applyProtection="1">
      <alignment/>
      <protection locked="0"/>
    </xf>
    <xf numFmtId="0" fontId="8" fillId="12" borderId="1" xfId="0" applyFont="1" applyFill="1" applyBorder="1" applyAlignment="1" applyProtection="1">
      <alignment wrapText="1"/>
      <protection locked="0"/>
    </xf>
    <xf numFmtId="167" fontId="9" fillId="13" borderId="19" xfId="0" applyNumberFormat="1" applyFont="1" applyFill="1" applyBorder="1" applyAlignment="1" applyProtection="1">
      <alignment/>
      <protection locked="0"/>
    </xf>
    <xf numFmtId="0" fontId="8" fillId="13" borderId="1" xfId="0" applyFont="1" applyFill="1" applyBorder="1" applyAlignment="1" applyProtection="1">
      <alignment/>
      <protection locked="0"/>
    </xf>
    <xf numFmtId="0" fontId="8" fillId="13" borderId="1" xfId="0" applyFont="1" applyFill="1" applyBorder="1" applyAlignment="1" applyProtection="1">
      <alignment wrapText="1"/>
      <protection locked="0"/>
    </xf>
    <xf numFmtId="167" fontId="9" fillId="14" borderId="0" xfId="0" applyNumberFormat="1" applyFont="1" applyFill="1" applyBorder="1" applyAlignment="1" applyProtection="1">
      <alignment/>
      <protection locked="0"/>
    </xf>
    <xf numFmtId="0" fontId="8" fillId="14" borderId="0" xfId="0" applyFont="1" applyFill="1" applyBorder="1" applyAlignment="1" applyProtection="1">
      <alignment/>
      <protection locked="0"/>
    </xf>
    <xf numFmtId="0" fontId="8" fillId="14" borderId="0" xfId="0" applyFont="1" applyFill="1" applyBorder="1" applyAlignment="1" applyProtection="1">
      <alignment wrapText="1"/>
      <protection locked="0"/>
    </xf>
    <xf numFmtId="167" fontId="9" fillId="15" borderId="3" xfId="0" applyNumberFormat="1" applyFont="1" applyFill="1" applyBorder="1" applyAlignment="1" applyProtection="1">
      <alignment/>
      <protection locked="0"/>
    </xf>
    <xf numFmtId="0" fontId="8" fillId="15" borderId="0" xfId="0" applyFont="1" applyFill="1" applyBorder="1" applyAlignment="1" applyProtection="1">
      <alignment/>
      <protection locked="0"/>
    </xf>
    <xf numFmtId="0" fontId="8" fillId="15" borderId="0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5" fillId="10" borderId="3" xfId="0" applyFont="1" applyFill="1" applyBorder="1" applyAlignment="1" applyProtection="1">
      <alignment horizontal="left"/>
      <protection locked="0"/>
    </xf>
    <xf numFmtId="0" fontId="5" fillId="10" borderId="0" xfId="0" applyFont="1" applyFill="1" applyBorder="1" applyAlignment="1" applyProtection="1">
      <alignment horizontal="left"/>
      <protection locked="0"/>
    </xf>
    <xf numFmtId="0" fontId="5" fillId="10" borderId="0" xfId="0" applyFont="1" applyFill="1" applyBorder="1" applyAlignment="1" applyProtection="1">
      <alignment/>
      <protection locked="0"/>
    </xf>
    <xf numFmtId="0" fontId="4" fillId="10" borderId="0" xfId="0" applyFont="1" applyFill="1" applyBorder="1" applyAlignment="1" applyProtection="1">
      <alignment/>
      <protection locked="0"/>
    </xf>
    <xf numFmtId="164" fontId="5" fillId="10" borderId="0" xfId="0" applyNumberFormat="1" applyFont="1" applyFill="1" applyBorder="1" applyAlignment="1" applyProtection="1">
      <alignment/>
      <protection locked="0"/>
    </xf>
    <xf numFmtId="165" fontId="5" fillId="10" borderId="0" xfId="0" applyNumberFormat="1" applyFont="1" applyFill="1" applyBorder="1" applyAlignment="1" applyProtection="1">
      <alignment/>
      <protection locked="0"/>
    </xf>
    <xf numFmtId="0" fontId="5" fillId="10" borderId="0" xfId="0" applyFont="1" applyFill="1" applyBorder="1" applyAlignment="1" applyProtection="1">
      <alignment wrapText="1"/>
      <protection locked="0"/>
    </xf>
    <xf numFmtId="0" fontId="5" fillId="9" borderId="0" xfId="0" applyFont="1" applyFill="1" applyBorder="1" applyAlignment="1" applyProtection="1">
      <alignment horizontal="left" wrapText="1"/>
      <protection locked="0"/>
    </xf>
    <xf numFmtId="0" fontId="5" fillId="11" borderId="0" xfId="0" applyFont="1" applyFill="1" applyBorder="1" applyAlignment="1" applyProtection="1">
      <alignment horizontal="left" wrapText="1"/>
      <protection locked="0"/>
    </xf>
    <xf numFmtId="0" fontId="5" fillId="12" borderId="0" xfId="0" applyFont="1" applyFill="1" applyBorder="1" applyAlignment="1" applyProtection="1">
      <alignment horizontal="left" wrapText="1"/>
      <protection locked="0"/>
    </xf>
    <xf numFmtId="0" fontId="5" fillId="13" borderId="4" xfId="0" applyFont="1" applyFill="1" applyBorder="1" applyAlignment="1" applyProtection="1">
      <alignment horizontal="left" wrapText="1"/>
      <protection locked="0"/>
    </xf>
    <xf numFmtId="0" fontId="5" fillId="14" borderId="0" xfId="0" applyFont="1" applyFill="1" applyBorder="1" applyAlignment="1" applyProtection="1">
      <alignment horizontal="left" wrapText="1"/>
      <protection locked="0"/>
    </xf>
    <xf numFmtId="0" fontId="5" fillId="15" borderId="0" xfId="0" applyFont="1" applyFill="1" applyBorder="1" applyAlignment="1" applyProtection="1">
      <alignment horizontal="left" wrapText="1"/>
      <protection locked="0"/>
    </xf>
    <xf numFmtId="0" fontId="5" fillId="10" borderId="5" xfId="0" applyFont="1" applyFill="1" applyBorder="1" applyAlignment="1" applyProtection="1">
      <alignment/>
      <protection locked="0"/>
    </xf>
    <xf numFmtId="0" fontId="5" fillId="10" borderId="6" xfId="0" applyFont="1" applyFill="1" applyBorder="1" applyAlignment="1" applyProtection="1">
      <alignment/>
      <protection locked="0"/>
    </xf>
    <xf numFmtId="164" fontId="5" fillId="10" borderId="6" xfId="0" applyNumberFormat="1" applyFont="1" applyFill="1" applyBorder="1" applyAlignment="1" applyProtection="1">
      <alignment/>
      <protection locked="0"/>
    </xf>
    <xf numFmtId="165" fontId="5" fillId="10" borderId="6" xfId="0" applyNumberFormat="1" applyFont="1" applyFill="1" applyBorder="1" applyAlignment="1" applyProtection="1">
      <alignment/>
      <protection locked="0"/>
    </xf>
    <xf numFmtId="0" fontId="5" fillId="10" borderId="6" xfId="0" applyFont="1" applyFill="1" applyBorder="1" applyAlignment="1" applyProtection="1">
      <alignment wrapText="1"/>
      <protection locked="0"/>
    </xf>
    <xf numFmtId="0" fontId="5" fillId="9" borderId="6" xfId="0" applyFont="1" applyFill="1" applyBorder="1" applyAlignment="1" applyProtection="1">
      <alignment horizontal="left" wrapText="1"/>
      <protection locked="0"/>
    </xf>
    <xf numFmtId="0" fontId="5" fillId="11" borderId="6" xfId="0" applyFont="1" applyFill="1" applyBorder="1" applyAlignment="1" applyProtection="1">
      <alignment horizontal="left" wrapText="1"/>
      <protection locked="0"/>
    </xf>
    <xf numFmtId="0" fontId="5" fillId="12" borderId="6" xfId="0" applyFont="1" applyFill="1" applyBorder="1" applyAlignment="1" applyProtection="1">
      <alignment horizontal="left" wrapText="1"/>
      <protection locked="0"/>
    </xf>
    <xf numFmtId="0" fontId="5" fillId="13" borderId="7" xfId="0" applyFont="1" applyFill="1" applyBorder="1" applyAlignment="1" applyProtection="1">
      <alignment horizontal="left" wrapText="1"/>
      <protection locked="0"/>
    </xf>
    <xf numFmtId="0" fontId="5" fillId="14" borderId="6" xfId="0" applyFont="1" applyFill="1" applyBorder="1" applyAlignment="1" applyProtection="1">
      <alignment horizontal="left" wrapText="1"/>
      <protection locked="0"/>
    </xf>
    <xf numFmtId="0" fontId="5" fillId="15" borderId="6" xfId="0" applyFont="1" applyFill="1" applyBorder="1" applyAlignment="1" applyProtection="1">
      <alignment horizontal="left" wrapText="1"/>
      <protection locked="0"/>
    </xf>
    <xf numFmtId="164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67" fontId="0" fillId="0" borderId="0" xfId="0" applyNumberFormat="1" applyAlignment="1" applyProtection="1">
      <alignment/>
      <protection locked="0"/>
    </xf>
    <xf numFmtId="0" fontId="5" fillId="10" borderId="3" xfId="0" applyFont="1" applyFill="1" applyBorder="1" applyAlignment="1" applyProtection="1">
      <alignment horizontal="left"/>
      <protection/>
    </xf>
    <xf numFmtId="0" fontId="3" fillId="10" borderId="20" xfId="0" applyFont="1" applyFill="1" applyBorder="1" applyAlignment="1" applyProtection="1">
      <alignment horizontal="left"/>
      <protection locked="0"/>
    </xf>
    <xf numFmtId="0" fontId="3" fillId="10" borderId="21" xfId="0" applyFont="1" applyFill="1" applyBorder="1" applyAlignment="1" applyProtection="1">
      <alignment horizontal="left"/>
      <protection locked="0"/>
    </xf>
    <xf numFmtId="0" fontId="3" fillId="10" borderId="22" xfId="0" applyFont="1" applyFill="1" applyBorder="1" applyAlignment="1" applyProtection="1">
      <alignment horizontal="left"/>
      <protection locked="0"/>
    </xf>
    <xf numFmtId="0" fontId="3" fillId="12" borderId="23" xfId="0" applyFont="1" applyFill="1" applyBorder="1" applyAlignment="1" applyProtection="1">
      <alignment horizontal="center"/>
      <protection locked="0"/>
    </xf>
    <xf numFmtId="0" fontId="3" fillId="12" borderId="24" xfId="0" applyFont="1" applyFill="1" applyBorder="1" applyAlignment="1" applyProtection="1">
      <alignment horizontal="center"/>
      <protection locked="0"/>
    </xf>
    <xf numFmtId="0" fontId="3" fillId="12" borderId="25" xfId="0" applyFont="1" applyFill="1" applyBorder="1" applyAlignment="1" applyProtection="1">
      <alignment horizontal="center"/>
      <protection locked="0"/>
    </xf>
    <xf numFmtId="0" fontId="3" fillId="13" borderId="23" xfId="0" applyFont="1" applyFill="1" applyBorder="1" applyAlignment="1" applyProtection="1">
      <alignment horizontal="center"/>
      <protection locked="0"/>
    </xf>
    <xf numFmtId="0" fontId="3" fillId="13" borderId="24" xfId="0" applyFont="1" applyFill="1" applyBorder="1" applyAlignment="1" applyProtection="1">
      <alignment horizontal="center"/>
      <protection locked="0"/>
    </xf>
    <xf numFmtId="0" fontId="3" fillId="13" borderId="25" xfId="0" applyFont="1" applyFill="1" applyBorder="1" applyAlignment="1" applyProtection="1">
      <alignment horizontal="center"/>
      <protection locked="0"/>
    </xf>
    <xf numFmtId="0" fontId="5" fillId="10" borderId="0" xfId="0" applyFont="1" applyFill="1" applyBorder="1" applyAlignment="1" applyProtection="1">
      <alignment horizontal="left"/>
      <protection/>
    </xf>
    <xf numFmtId="0" fontId="5" fillId="9" borderId="3" xfId="0" applyFont="1" applyFill="1" applyBorder="1" applyAlignment="1" applyProtection="1">
      <alignment horizontal="left"/>
      <protection/>
    </xf>
    <xf numFmtId="0" fontId="5" fillId="9" borderId="5" xfId="0" applyFont="1" applyFill="1" applyBorder="1" applyAlignment="1" applyProtection="1">
      <alignment horizontal="left"/>
      <protection/>
    </xf>
    <xf numFmtId="0" fontId="5" fillId="11" borderId="3" xfId="0" applyFont="1" applyFill="1" applyBorder="1" applyAlignment="1" applyProtection="1">
      <alignment horizontal="left"/>
      <protection/>
    </xf>
    <xf numFmtId="0" fontId="5" fillId="11" borderId="5" xfId="0" applyFont="1" applyFill="1" applyBorder="1" applyAlignment="1" applyProtection="1">
      <alignment horizontal="left"/>
      <protection/>
    </xf>
    <xf numFmtId="0" fontId="5" fillId="12" borderId="3" xfId="0" applyFont="1" applyFill="1" applyBorder="1" applyAlignment="1" applyProtection="1">
      <alignment horizontal="left"/>
      <protection/>
    </xf>
    <xf numFmtId="0" fontId="5" fillId="12" borderId="5" xfId="0" applyFont="1" applyFill="1" applyBorder="1" applyAlignment="1" applyProtection="1">
      <alignment horizontal="left"/>
      <protection/>
    </xf>
    <xf numFmtId="0" fontId="5" fillId="13" borderId="3" xfId="0" applyFont="1" applyFill="1" applyBorder="1" applyAlignment="1" applyProtection="1">
      <alignment horizontal="left"/>
      <protection/>
    </xf>
    <xf numFmtId="0" fontId="5" fillId="13" borderId="5" xfId="0" applyFont="1" applyFill="1" applyBorder="1" applyAlignment="1" applyProtection="1">
      <alignment horizontal="left"/>
      <protection/>
    </xf>
    <xf numFmtId="0" fontId="5" fillId="14" borderId="0" xfId="0" applyFont="1" applyFill="1" applyBorder="1" applyAlignment="1" applyProtection="1">
      <alignment horizontal="left"/>
      <protection/>
    </xf>
    <xf numFmtId="0" fontId="5" fillId="14" borderId="6" xfId="0" applyFont="1" applyFill="1" applyBorder="1" applyAlignment="1" applyProtection="1">
      <alignment horizontal="left"/>
      <protection/>
    </xf>
    <xf numFmtId="0" fontId="5" fillId="15" borderId="3" xfId="0" applyFont="1" applyFill="1" applyBorder="1" applyAlignment="1" applyProtection="1">
      <alignment horizontal="left"/>
      <protection/>
    </xf>
    <xf numFmtId="0" fontId="5" fillId="15" borderId="5" xfId="0" applyFont="1" applyFill="1" applyBorder="1" applyAlignment="1" applyProtection="1">
      <alignment horizontal="left"/>
      <protection/>
    </xf>
    <xf numFmtId="44" fontId="8" fillId="15" borderId="0" xfId="0" applyNumberFormat="1" applyFont="1" applyFill="1" applyBorder="1" applyAlignment="1" applyProtection="1">
      <alignment wrapText="1"/>
      <protection/>
    </xf>
    <xf numFmtId="44" fontId="8" fillId="14" borderId="0" xfId="0" applyNumberFormat="1" applyFont="1" applyFill="1" applyBorder="1" applyAlignment="1" applyProtection="1">
      <alignment wrapText="1"/>
      <protection/>
    </xf>
    <xf numFmtId="44" fontId="8" fillId="13" borderId="2" xfId="0" applyNumberFormat="1" applyFont="1" applyFill="1" applyBorder="1" applyAlignment="1" applyProtection="1">
      <alignment wrapText="1"/>
      <protection/>
    </xf>
    <xf numFmtId="44" fontId="8" fillId="12" borderId="1" xfId="0" applyNumberFormat="1" applyFont="1" applyFill="1" applyBorder="1" applyAlignment="1" applyProtection="1">
      <alignment wrapText="1"/>
      <protection/>
    </xf>
    <xf numFmtId="44" fontId="8" fillId="11" borderId="1" xfId="0" applyNumberFormat="1" applyFont="1" applyFill="1" applyBorder="1" applyAlignment="1" applyProtection="1">
      <alignment wrapText="1"/>
      <protection/>
    </xf>
    <xf numFmtId="44" fontId="8" fillId="9" borderId="1" xfId="0" applyNumberFormat="1" applyFont="1" applyFill="1" applyBorder="1" applyAlignment="1" applyProtection="1">
      <alignment wrapText="1"/>
      <protection/>
    </xf>
    <xf numFmtId="0" fontId="10" fillId="0" borderId="0" xfId="0" applyFont="1" applyAlignment="1">
      <alignment horizontal="left"/>
    </xf>
    <xf numFmtId="0" fontId="5" fillId="12" borderId="0" xfId="0" applyFont="1" applyFill="1" applyBorder="1" applyAlignment="1" applyProtection="1">
      <alignment horizontal="left" wrapText="1"/>
      <protection locked="0"/>
    </xf>
    <xf numFmtId="0" fontId="5" fillId="12" borderId="6" xfId="0" applyFont="1" applyFill="1" applyBorder="1" applyAlignment="1" applyProtection="1">
      <alignment horizontal="left" wrapText="1"/>
      <protection locked="0"/>
    </xf>
    <xf numFmtId="0" fontId="5" fillId="15" borderId="0" xfId="0" applyFont="1" applyFill="1" applyBorder="1" applyAlignment="1" applyProtection="1">
      <alignment horizontal="left" wrapText="1"/>
      <protection locked="0"/>
    </xf>
    <xf numFmtId="0" fontId="5" fillId="13" borderId="6" xfId="0" applyFont="1" applyFill="1" applyBorder="1" applyAlignment="1" applyProtection="1">
      <alignment horizontal="left" wrapText="1"/>
      <protection locked="0"/>
    </xf>
    <xf numFmtId="0" fontId="5" fillId="14" borderId="0" xfId="0" applyFont="1" applyFill="1" applyBorder="1" applyAlignment="1" applyProtection="1">
      <alignment horizontal="left" wrapText="1"/>
      <protection locked="0"/>
    </xf>
    <xf numFmtId="0" fontId="5" fillId="14" borderId="6" xfId="0" applyFont="1" applyFill="1" applyBorder="1" applyAlignment="1" applyProtection="1">
      <alignment horizontal="left" wrapText="1"/>
      <protection locked="0"/>
    </xf>
    <xf numFmtId="0" fontId="5" fillId="15" borderId="6" xfId="0" applyFont="1" applyFill="1" applyBorder="1" applyAlignment="1" applyProtection="1">
      <alignment horizontal="left" wrapText="1"/>
      <protection locked="0"/>
    </xf>
    <xf numFmtId="0" fontId="5" fillId="13" borderId="0" xfId="0" applyFont="1" applyFill="1" applyBorder="1" applyAlignment="1" applyProtection="1">
      <alignment horizontal="left" wrapText="1"/>
      <protection locked="0"/>
    </xf>
    <xf numFmtId="0" fontId="5" fillId="11" borderId="0" xfId="0" applyFont="1" applyFill="1" applyBorder="1" applyAlignment="1" applyProtection="1">
      <alignment horizontal="left" wrapText="1"/>
      <protection locked="0"/>
    </xf>
    <xf numFmtId="0" fontId="5" fillId="11" borderId="6" xfId="0" applyFont="1" applyFill="1" applyBorder="1" applyAlignment="1" applyProtection="1">
      <alignment horizontal="left" wrapText="1"/>
      <protection locked="0"/>
    </xf>
    <xf numFmtId="0" fontId="5" fillId="9" borderId="0" xfId="0" applyFont="1" applyFill="1" applyBorder="1" applyAlignment="1" applyProtection="1">
      <alignment horizontal="left" wrapText="1"/>
      <protection locked="0"/>
    </xf>
    <xf numFmtId="0" fontId="5" fillId="9" borderId="6" xfId="0" applyFont="1" applyFill="1" applyBorder="1" applyAlignment="1" applyProtection="1">
      <alignment horizontal="left" wrapText="1"/>
      <protection locked="0"/>
    </xf>
    <xf numFmtId="0" fontId="3" fillId="14" borderId="23" xfId="0" applyFont="1" applyFill="1" applyBorder="1" applyAlignment="1" applyProtection="1">
      <alignment horizontal="center"/>
      <protection locked="0"/>
    </xf>
    <xf numFmtId="0" fontId="3" fillId="14" borderId="24" xfId="0" applyFont="1" applyFill="1" applyBorder="1" applyAlignment="1" applyProtection="1">
      <alignment horizontal="center"/>
      <protection locked="0"/>
    </xf>
    <xf numFmtId="0" fontId="3" fillId="14" borderId="25" xfId="0" applyFont="1" applyFill="1" applyBorder="1" applyAlignment="1" applyProtection="1">
      <alignment horizontal="center"/>
      <protection locked="0"/>
    </xf>
    <xf numFmtId="0" fontId="3" fillId="15" borderId="23" xfId="0" applyFont="1" applyFill="1" applyBorder="1" applyAlignment="1" applyProtection="1">
      <alignment horizontal="center"/>
      <protection locked="0"/>
    </xf>
    <xf numFmtId="0" fontId="3" fillId="15" borderId="24" xfId="0" applyFont="1" applyFill="1" applyBorder="1" applyAlignment="1" applyProtection="1">
      <alignment horizontal="center"/>
      <protection locked="0"/>
    </xf>
    <xf numFmtId="0" fontId="3" fillId="15" borderId="25" xfId="0" applyFont="1" applyFill="1" applyBorder="1" applyAlignment="1" applyProtection="1">
      <alignment horizontal="center"/>
      <protection locked="0"/>
    </xf>
    <xf numFmtId="0" fontId="3" fillId="9" borderId="26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11" borderId="23" xfId="0" applyFont="1" applyFill="1" applyBorder="1" applyAlignment="1" applyProtection="1">
      <alignment horizontal="center"/>
      <protection locked="0"/>
    </xf>
    <xf numFmtId="0" fontId="3" fillId="11" borderId="24" xfId="0" applyFont="1" applyFill="1" applyBorder="1" applyAlignment="1" applyProtection="1">
      <alignment horizontal="center"/>
      <protection locked="0"/>
    </xf>
    <xf numFmtId="0" fontId="3" fillId="11" borderId="25" xfId="0" applyFont="1" applyFill="1" applyBorder="1" applyAlignment="1" applyProtection="1">
      <alignment horizontal="center"/>
      <protection locked="0"/>
    </xf>
    <xf numFmtId="0" fontId="10" fillId="0" borderId="19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9" fillId="0" borderId="0" xfId="0" applyFont="1" applyAlignment="1">
      <alignment horizontal="left" wrapText="1"/>
    </xf>
    <xf numFmtId="0" fontId="4" fillId="0" borderId="3" xfId="0" applyFont="1" applyBorder="1" applyAlignment="1">
      <alignment vertical="center"/>
    </xf>
    <xf numFmtId="0" fontId="0" fillId="0" borderId="0" xfId="17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"/>
          <c:y val="0"/>
          <c:w val="0.507"/>
          <c:h val="0.98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cat>
            <c:strRef>
              <c:f>Reports!$A$3:$A$6</c:f>
              <c:strCache/>
            </c:strRef>
          </c:cat>
          <c:val>
            <c:numRef>
              <c:f>Reports!$B$3:$B$6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1"/>
          <c:w val="0.56225"/>
          <c:h val="0.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cat>
            <c:strRef>
              <c:f>Reports!$A$10:$A$13</c:f>
              <c:strCache/>
            </c:strRef>
          </c:cat>
          <c:val>
            <c:numRef>
              <c:f>Reports!$B$10:$B$13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5"/>
          <c:h val="0.82575"/>
        </c:manualLayout>
      </c:layout>
      <c:lineChart>
        <c:grouping val="standard"/>
        <c:varyColors val="0"/>
        <c:ser>
          <c:idx val="0"/>
          <c:order val="0"/>
          <c:tx>
            <c:v>To Sale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(Reports!$A$24,Reports!$A$38,Reports!$A$56,Reports!$A$74,Reports!$A$92,Reports!$A$110)</c:f>
              <c:strCache/>
            </c:strRef>
          </c:cat>
          <c:val>
            <c:numRef>
              <c:f>(Reports!$B$26,Reports!$B$48,Reports!$B$66,Reports!$B$84,Reports!$B$102,Reports!$B$120)</c:f>
              <c:numCache/>
            </c:numRef>
          </c:val>
          <c:smooth val="0"/>
        </c:ser>
        <c:ser>
          <c:idx val="1"/>
          <c:order val="1"/>
          <c:tx>
            <c:v>To Cold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(Reports!$B$31,Reports!$B$49,Reports!$B$67,Reports!$B$85,Reports!$B$103,Reports!$B$121)</c:f>
              <c:numCache/>
            </c:numRef>
          </c:val>
          <c:smooth val="0"/>
        </c:ser>
        <c:marker val="1"/>
        <c:axId val="9303355"/>
        <c:axId val="16621332"/>
      </c:lineChart>
      <c:catAx>
        <c:axId val="930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621332"/>
        <c:crosses val="autoZero"/>
        <c:auto val="0"/>
        <c:lblOffset val="100"/>
        <c:noMultiLvlLbl val="0"/>
      </c:catAx>
      <c:valAx>
        <c:axId val="16621332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9303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75"/>
          <c:y val="0.78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775"/>
          <c:w val="0.77375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Revenue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(Reports!$A$24,Reports!$A$38,Reports!$A$56,Reports!$A$74,Reports!$A$92,Reports!$A$110)</c:f>
              <c:strCache/>
            </c:strRef>
          </c:cat>
          <c:val>
            <c:numRef>
              <c:f>(Reports!$B$35,Reports!$B$53,Reports!$B$71,Reports!$B$89,Reports!$B$107,Reports!$B$125)</c:f>
              <c:numCache/>
            </c:numRef>
          </c:val>
        </c:ser>
        <c:ser>
          <c:idx val="1"/>
          <c:order val="1"/>
          <c:tx>
            <c:v>Goal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('Program and Keys'!$B$14,'Program and Keys'!$B$14,'Program and Keys'!$B$14,'Program and Keys'!$B$14,'Program and Keys'!$B$14,'Program and Keys'!$B$14)</c:f>
              <c:numCache>
                <c:ptCount val="6"/>
              </c:numCache>
            </c:numRef>
          </c:val>
        </c:ser>
        <c:axId val="15374261"/>
        <c:axId val="4150622"/>
      </c:barChart>
      <c:catAx>
        <c:axId val="1537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50622"/>
        <c:crosses val="autoZero"/>
        <c:auto val="1"/>
        <c:lblOffset val="100"/>
        <c:noMultiLvlLbl val="0"/>
      </c:catAx>
      <c:valAx>
        <c:axId val="4150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74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5"/>
          <c:y val="0.724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925"/>
          <c:w val="0.73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v>Sales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(Reports!$A$24,Reports!$A$38,Reports!$A$56,Reports!$A$74,Reports!$A$92,Reports!$A$110)</c:f>
              <c:strCache/>
            </c:strRef>
          </c:cat>
          <c:val>
            <c:numRef>
              <c:f>(Reports!$B$26,Reports!$B$48,Reports!$B$66,Reports!$B$84,Reports!$B$102,Reports!$B$120)</c:f>
              <c:numCache/>
            </c:numRef>
          </c:val>
        </c:ser>
        <c:ser>
          <c:idx val="1"/>
          <c:order val="1"/>
          <c:tx>
            <c:v>Goal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('Program and Keys'!$B$7,'Program and Keys'!$B$7,'Program and Keys'!$B$7,'Program and Keys'!$B$7,'Program and Keys'!$B$7,'Program and Keys'!$B$7)</c:f>
              <c:numCache>
                <c:ptCount val="6"/>
              </c:numCache>
            </c:numRef>
          </c:val>
        </c:ser>
        <c:axId val="37355599"/>
        <c:axId val="656072"/>
      </c:bar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6072"/>
        <c:crosses val="autoZero"/>
        <c:auto val="1"/>
        <c:lblOffset val="100"/>
        <c:noMultiLvlLbl val="0"/>
      </c:catAx>
      <c:valAx>
        <c:axId val="656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55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65"/>
          <c:y val="0.62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66675</xdr:rowOff>
    </xdr:from>
    <xdr:to>
      <xdr:col>6</xdr:col>
      <xdr:colOff>733425</xdr:colOff>
      <xdr:row>6</xdr:row>
      <xdr:rowOff>114300</xdr:rowOff>
    </xdr:to>
    <xdr:graphicFrame>
      <xdr:nvGraphicFramePr>
        <xdr:cNvPr id="1" name="Chart 6"/>
        <xdr:cNvGraphicFramePr/>
      </xdr:nvGraphicFramePr>
      <xdr:xfrm>
        <a:off x="5095875" y="371475"/>
        <a:ext cx="1200150" cy="85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8</xdr:row>
      <xdr:rowOff>142875</xdr:rowOff>
    </xdr:from>
    <xdr:to>
      <xdr:col>6</xdr:col>
      <xdr:colOff>704850</xdr:colOff>
      <xdr:row>13</xdr:row>
      <xdr:rowOff>38100</xdr:rowOff>
    </xdr:to>
    <xdr:graphicFrame>
      <xdr:nvGraphicFramePr>
        <xdr:cNvPr id="2" name="Chart 7"/>
        <xdr:cNvGraphicFramePr/>
      </xdr:nvGraphicFramePr>
      <xdr:xfrm>
        <a:off x="5162550" y="1581150"/>
        <a:ext cx="1104900" cy="70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142875</xdr:colOff>
      <xdr:row>18</xdr:row>
      <xdr:rowOff>0</xdr:rowOff>
    </xdr:from>
    <xdr:ext cx="4391025" cy="2076450"/>
    <xdr:graphicFrame>
      <xdr:nvGraphicFramePr>
        <xdr:cNvPr id="3" name="Chart 8"/>
        <xdr:cNvGraphicFramePr/>
      </xdr:nvGraphicFramePr>
      <xdr:xfrm>
        <a:off x="142875" y="3286125"/>
        <a:ext cx="439102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19050</xdr:colOff>
      <xdr:row>19</xdr:row>
      <xdr:rowOff>209550</xdr:rowOff>
    </xdr:from>
    <xdr:ext cx="5153025" cy="2571750"/>
    <xdr:graphicFrame>
      <xdr:nvGraphicFramePr>
        <xdr:cNvPr id="4" name="Chart 9"/>
        <xdr:cNvGraphicFramePr/>
      </xdr:nvGraphicFramePr>
      <xdr:xfrm>
        <a:off x="19050" y="5362575"/>
        <a:ext cx="51530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171450</xdr:colOff>
      <xdr:row>21</xdr:row>
      <xdr:rowOff>190500</xdr:rowOff>
    </xdr:from>
    <xdr:ext cx="5133975" cy="2514600"/>
    <xdr:graphicFrame>
      <xdr:nvGraphicFramePr>
        <xdr:cNvPr id="5" name="Chart 10"/>
        <xdr:cNvGraphicFramePr/>
      </xdr:nvGraphicFramePr>
      <xdr:xfrm>
        <a:off x="171450" y="7591425"/>
        <a:ext cx="5133975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view="pageBreakPreview" zoomScaleSheetLayoutView="100" workbookViewId="0" topLeftCell="A1">
      <selection activeCell="D31" sqref="D31"/>
    </sheetView>
  </sheetViews>
  <sheetFormatPr defaultColWidth="9.140625" defaultRowHeight="12.75"/>
  <cols>
    <col min="1" max="1" width="27.421875" style="0" customWidth="1"/>
    <col min="2" max="2" width="75.421875" style="2" customWidth="1"/>
  </cols>
  <sheetData>
    <row r="1" spans="1:2" ht="24">
      <c r="A1" s="226" t="s">
        <v>53</v>
      </c>
      <c r="B1" s="226"/>
    </row>
    <row r="2" spans="1:2" ht="12.75">
      <c r="A2" s="6" t="s">
        <v>47</v>
      </c>
      <c r="B2" s="4"/>
    </row>
    <row r="3" spans="1:2" s="3" customFormat="1" ht="12.75">
      <c r="A3" s="3" t="s">
        <v>48</v>
      </c>
      <c r="B3" s="4" t="s">
        <v>120</v>
      </c>
    </row>
    <row r="4" spans="1:2" s="3" customFormat="1" ht="12.75">
      <c r="A4" s="3" t="s">
        <v>49</v>
      </c>
      <c r="B4" s="4"/>
    </row>
    <row r="5" spans="1:2" s="3" customFormat="1" ht="12.75">
      <c r="A5" s="3" t="s">
        <v>50</v>
      </c>
      <c r="B5" s="4"/>
    </row>
    <row r="6" spans="1:2" s="3" customFormat="1" ht="12.75">
      <c r="A6" s="3" t="s">
        <v>51</v>
      </c>
      <c r="B6" s="4"/>
    </row>
    <row r="7" spans="1:2" s="3" customFormat="1" ht="12.75">
      <c r="A7" s="3" t="s">
        <v>52</v>
      </c>
      <c r="B7" s="4"/>
    </row>
    <row r="8" spans="1:2" s="3" customFormat="1" ht="12.75">
      <c r="A8" s="3" t="s">
        <v>78</v>
      </c>
      <c r="B8" s="5"/>
    </row>
    <row r="9" s="3" customFormat="1" ht="12.75">
      <c r="B9" s="5"/>
    </row>
    <row r="10" spans="1:2" s="3" customFormat="1" ht="12.75">
      <c r="A10" s="6" t="s">
        <v>109</v>
      </c>
      <c r="B10" s="5"/>
    </row>
    <row r="11" spans="1:2" s="3" customFormat="1" ht="12.75">
      <c r="A11" s="45" t="s">
        <v>110</v>
      </c>
      <c r="B11" s="5"/>
    </row>
    <row r="12" spans="1:2" s="3" customFormat="1" ht="12.75">
      <c r="A12" s="3" t="s">
        <v>111</v>
      </c>
      <c r="B12" s="46"/>
    </row>
    <row r="13" spans="1:2" s="3" customFormat="1" ht="12.75">
      <c r="A13" s="3" t="s">
        <v>112</v>
      </c>
      <c r="B13" s="46"/>
    </row>
    <row r="14" spans="1:2" s="3" customFormat="1" ht="12.75">
      <c r="A14" s="3" t="s">
        <v>113</v>
      </c>
      <c r="B14" s="5"/>
    </row>
    <row r="15" spans="1:2" ht="12.75">
      <c r="A15" s="3"/>
      <c r="B15" s="4"/>
    </row>
    <row r="16" spans="1:2" ht="24">
      <c r="A16" s="226" t="s">
        <v>54</v>
      </c>
      <c r="B16" s="226"/>
    </row>
    <row r="17" ht="12.75">
      <c r="A17" s="1" t="s">
        <v>117</v>
      </c>
    </row>
    <row r="18" spans="1:2" ht="12.75">
      <c r="A18" s="3" t="s">
        <v>0</v>
      </c>
      <c r="B18" s="4" t="s">
        <v>116</v>
      </c>
    </row>
    <row r="19" spans="1:2" ht="12.75">
      <c r="A19" s="3" t="s">
        <v>1</v>
      </c>
      <c r="B19" s="4" t="s">
        <v>10</v>
      </c>
    </row>
    <row r="20" spans="1:2" ht="12.75">
      <c r="A20" s="3" t="s">
        <v>2</v>
      </c>
      <c r="B20" s="4" t="s">
        <v>69</v>
      </c>
    </row>
    <row r="21" spans="1:2" ht="12.75">
      <c r="A21" s="3" t="s">
        <v>3</v>
      </c>
      <c r="B21" s="4" t="s">
        <v>11</v>
      </c>
    </row>
    <row r="22" spans="1:2" ht="12.75">
      <c r="A22" s="45" t="s">
        <v>6</v>
      </c>
      <c r="B22" s="4"/>
    </row>
    <row r="23" spans="1:2" ht="12.75">
      <c r="A23" s="3"/>
      <c r="B23" s="4"/>
    </row>
    <row r="24" spans="1:2" s="8" customFormat="1" ht="12.75">
      <c r="A24" s="6" t="s">
        <v>121</v>
      </c>
      <c r="B24" s="7"/>
    </row>
    <row r="25" spans="1:2" ht="12.75">
      <c r="A25" s="3" t="s">
        <v>86</v>
      </c>
      <c r="B25" s="4"/>
    </row>
    <row r="26" spans="1:2" ht="12.75">
      <c r="A26" s="3" t="s">
        <v>87</v>
      </c>
      <c r="B26" s="4"/>
    </row>
    <row r="27" spans="1:2" ht="12.75">
      <c r="A27" s="3" t="s">
        <v>88</v>
      </c>
      <c r="B27" s="4"/>
    </row>
    <row r="28" spans="1:2" ht="12.75">
      <c r="A28" s="3" t="s">
        <v>94</v>
      </c>
      <c r="B28" s="4"/>
    </row>
    <row r="29" spans="1:2" ht="12.75">
      <c r="A29" s="3"/>
      <c r="B29" s="4"/>
    </row>
    <row r="30" spans="1:2" ht="12.75">
      <c r="A30" s="51" t="s">
        <v>123</v>
      </c>
      <c r="B30" s="4"/>
    </row>
    <row r="31" spans="1:2" ht="25.5" customHeight="1">
      <c r="A31" s="256" t="s">
        <v>124</v>
      </c>
      <c r="B31" s="256"/>
    </row>
    <row r="33" spans="1:2" ht="24">
      <c r="A33" s="226" t="s">
        <v>55</v>
      </c>
      <c r="B33" s="226"/>
    </row>
    <row r="34" ht="12.75">
      <c r="A34" s="1" t="s">
        <v>118</v>
      </c>
    </row>
    <row r="35" spans="1:2" ht="12.75">
      <c r="A35" s="3" t="s">
        <v>38</v>
      </c>
      <c r="B35" s="4" t="s">
        <v>97</v>
      </c>
    </row>
    <row r="36" spans="1:2" ht="12.75">
      <c r="A36" s="3" t="s">
        <v>35</v>
      </c>
      <c r="B36" s="4" t="s">
        <v>8</v>
      </c>
    </row>
    <row r="37" spans="1:2" ht="12.75">
      <c r="A37" s="3" t="s">
        <v>5</v>
      </c>
      <c r="B37" s="4" t="s">
        <v>36</v>
      </c>
    </row>
    <row r="38" spans="1:2" ht="12.75">
      <c r="A38" s="3" t="s">
        <v>39</v>
      </c>
      <c r="B38" s="4" t="s">
        <v>9</v>
      </c>
    </row>
    <row r="39" spans="1:2" ht="12.75">
      <c r="A39" s="3" t="s">
        <v>40</v>
      </c>
      <c r="B39" s="4" t="s">
        <v>67</v>
      </c>
    </row>
    <row r="40" spans="1:2" ht="12.75">
      <c r="A40" s="3" t="s">
        <v>7</v>
      </c>
      <c r="B40" s="4" t="s">
        <v>12</v>
      </c>
    </row>
    <row r="41" spans="1:2" ht="12.75">
      <c r="A41" s="45" t="s">
        <v>101</v>
      </c>
      <c r="B41" s="4"/>
    </row>
    <row r="43" spans="1:2" ht="24">
      <c r="A43" s="226" t="s">
        <v>56</v>
      </c>
      <c r="B43" s="226"/>
    </row>
    <row r="44" ht="12.75">
      <c r="A44" s="1" t="s">
        <v>57</v>
      </c>
    </row>
    <row r="45" spans="1:2" ht="12.75">
      <c r="A45" s="3" t="s">
        <v>58</v>
      </c>
      <c r="B45" s="4"/>
    </row>
    <row r="46" spans="1:2" ht="12.75">
      <c r="A46" s="3" t="s">
        <v>59</v>
      </c>
      <c r="B46" s="4"/>
    </row>
    <row r="47" spans="1:2" ht="12.75">
      <c r="A47" s="3" t="s">
        <v>60</v>
      </c>
      <c r="B47" s="4"/>
    </row>
    <row r="48" spans="1:2" ht="12.75">
      <c r="A48" s="3" t="s">
        <v>61</v>
      </c>
      <c r="B48" s="4"/>
    </row>
    <row r="49" spans="1:2" ht="12.75">
      <c r="A49" s="3"/>
      <c r="B49" s="4"/>
    </row>
    <row r="50" ht="12.75">
      <c r="A50" s="1" t="s">
        <v>119</v>
      </c>
    </row>
    <row r="51" spans="1:2" ht="12.75">
      <c r="A51" s="3" t="s">
        <v>64</v>
      </c>
      <c r="B51" s="4"/>
    </row>
    <row r="52" spans="1:2" ht="12.75">
      <c r="A52" s="3" t="s">
        <v>65</v>
      </c>
      <c r="B52" s="4"/>
    </row>
    <row r="53" spans="1:2" ht="12.75">
      <c r="A53" s="3" t="s">
        <v>66</v>
      </c>
      <c r="B53" s="4"/>
    </row>
    <row r="54" spans="1:2" ht="12.75">
      <c r="A54" s="51" t="s">
        <v>122</v>
      </c>
      <c r="B54" s="4"/>
    </row>
  </sheetData>
  <mergeCells count="5">
    <mergeCell ref="A1:B1"/>
    <mergeCell ref="A16:B16"/>
    <mergeCell ref="A33:B33"/>
    <mergeCell ref="A43:B43"/>
    <mergeCell ref="A31:B31"/>
  </mergeCells>
  <printOptions/>
  <pageMargins left="0.36" right="0.18" top="0.69" bottom="0.2" header="0.28" footer="0.18"/>
  <pageSetup horizontalDpi="600" verticalDpi="600" orientation="portrait" r:id="rId1"/>
  <headerFooter alignWithMargins="0">
    <oddHeader>&amp;C&amp;"Arial,Bold"&amp;20PROGRAM OUTLINE AND KEYS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27"/>
  <sheetViews>
    <sheetView view="pageBreakPreview" zoomScaleSheetLayoutView="100" workbookViewId="0" topLeftCell="A1">
      <pane xSplit="2" ySplit="1" topLeftCell="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14" sqref="P14"/>
    </sheetView>
  </sheetViews>
  <sheetFormatPr defaultColWidth="9.140625" defaultRowHeight="12.75"/>
  <cols>
    <col min="1" max="1" width="18.140625" style="113" customWidth="1"/>
    <col min="2" max="2" width="21.57421875" style="113" customWidth="1"/>
    <col min="3" max="4" width="20.57421875" style="113" customWidth="1"/>
    <col min="5" max="5" width="14.00390625" style="113" customWidth="1"/>
    <col min="6" max="6" width="25.57421875" style="113" customWidth="1"/>
    <col min="7" max="7" width="18.7109375" style="113" customWidth="1"/>
    <col min="8" max="8" width="7.28125" style="113" customWidth="1"/>
    <col min="9" max="9" width="10.8515625" style="193" customWidth="1"/>
    <col min="10" max="10" width="29.7109375" style="113" customWidth="1"/>
    <col min="11" max="11" width="17.00390625" style="194" customWidth="1"/>
    <col min="12" max="12" width="17.57421875" style="194" customWidth="1"/>
    <col min="13" max="13" width="13.421875" style="194" customWidth="1"/>
    <col min="14" max="14" width="22.421875" style="113" customWidth="1"/>
    <col min="15" max="15" width="30.00390625" style="195" customWidth="1"/>
    <col min="16" max="16" width="18.7109375" style="113" bestFit="1" customWidth="1"/>
    <col min="17" max="17" width="12.7109375" style="196" customWidth="1"/>
    <col min="18" max="18" width="18.7109375" style="113" customWidth="1"/>
    <col min="19" max="19" width="20.7109375" style="195" customWidth="1"/>
    <col min="20" max="20" width="12.57421875" style="195" customWidth="1"/>
    <col min="21" max="21" width="12.7109375" style="196" customWidth="1"/>
    <col min="22" max="22" width="18.7109375" style="113" customWidth="1"/>
    <col min="23" max="23" width="20.7109375" style="195" customWidth="1"/>
    <col min="24" max="24" width="11.8515625" style="195" customWidth="1"/>
    <col min="25" max="25" width="12.7109375" style="196" customWidth="1"/>
    <col min="26" max="26" width="18.7109375" style="113" customWidth="1"/>
    <col min="27" max="27" width="20.7109375" style="195" customWidth="1"/>
    <col min="28" max="28" width="13.421875" style="195" customWidth="1"/>
    <col min="29" max="29" width="12.7109375" style="196" customWidth="1"/>
    <col min="30" max="30" width="18.7109375" style="113" customWidth="1"/>
    <col min="31" max="31" width="20.7109375" style="195" customWidth="1"/>
    <col min="32" max="32" width="13.140625" style="195" customWidth="1"/>
    <col min="33" max="33" width="12.7109375" style="196" customWidth="1"/>
    <col min="34" max="34" width="18.7109375" style="113" customWidth="1"/>
    <col min="35" max="35" width="20.7109375" style="195" customWidth="1"/>
    <col min="36" max="36" width="12.7109375" style="195" customWidth="1"/>
    <col min="37" max="37" width="12.8515625" style="196" customWidth="1"/>
    <col min="38" max="38" width="18.7109375" style="113" customWidth="1"/>
    <col min="39" max="39" width="20.7109375" style="195" customWidth="1"/>
    <col min="40" max="40" width="14.00390625" style="195" customWidth="1"/>
    <col min="41" max="16384" width="9.140625" style="113" customWidth="1"/>
  </cols>
  <sheetData>
    <row r="1" spans="1:40" s="52" customFormat="1" ht="19.5">
      <c r="A1" s="198" t="s">
        <v>33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00"/>
      <c r="Q1" s="245" t="s">
        <v>4</v>
      </c>
      <c r="R1" s="246"/>
      <c r="S1" s="246"/>
      <c r="T1" s="246"/>
      <c r="U1" s="247" t="s">
        <v>13</v>
      </c>
      <c r="V1" s="248"/>
      <c r="W1" s="248"/>
      <c r="X1" s="249"/>
      <c r="Y1" s="201" t="s">
        <v>45</v>
      </c>
      <c r="Z1" s="202"/>
      <c r="AA1" s="202"/>
      <c r="AB1" s="203"/>
      <c r="AC1" s="204" t="s">
        <v>14</v>
      </c>
      <c r="AD1" s="205"/>
      <c r="AE1" s="205"/>
      <c r="AF1" s="206"/>
      <c r="AG1" s="239" t="s">
        <v>15</v>
      </c>
      <c r="AH1" s="240"/>
      <c r="AI1" s="240"/>
      <c r="AJ1" s="241"/>
      <c r="AK1" s="242" t="s">
        <v>82</v>
      </c>
      <c r="AL1" s="243"/>
      <c r="AM1" s="243"/>
      <c r="AN1" s="244"/>
    </row>
    <row r="2" spans="1:40" s="82" customFormat="1" ht="12.75">
      <c r="A2" s="53" t="s">
        <v>32</v>
      </c>
      <c r="B2" s="54" t="s">
        <v>16</v>
      </c>
      <c r="C2" s="54" t="s">
        <v>17</v>
      </c>
      <c r="D2" s="54" t="s">
        <v>63</v>
      </c>
      <c r="E2" s="54" t="s">
        <v>62</v>
      </c>
      <c r="F2" s="54" t="s">
        <v>18</v>
      </c>
      <c r="G2" s="54" t="s">
        <v>19</v>
      </c>
      <c r="H2" s="54" t="s">
        <v>20</v>
      </c>
      <c r="I2" s="55" t="s">
        <v>21</v>
      </c>
      <c r="J2" s="54" t="s">
        <v>22</v>
      </c>
      <c r="K2" s="56" t="s">
        <v>23</v>
      </c>
      <c r="L2" s="56" t="s">
        <v>24</v>
      </c>
      <c r="M2" s="56" t="s">
        <v>25</v>
      </c>
      <c r="N2" s="54" t="s">
        <v>26</v>
      </c>
      <c r="O2" s="57" t="s">
        <v>27</v>
      </c>
      <c r="P2" s="58" t="s">
        <v>28</v>
      </c>
      <c r="Q2" s="59" t="s">
        <v>29</v>
      </c>
      <c r="R2" s="60" t="s">
        <v>30</v>
      </c>
      <c r="S2" s="61" t="s">
        <v>31</v>
      </c>
      <c r="T2" s="61" t="s">
        <v>77</v>
      </c>
      <c r="U2" s="62" t="s">
        <v>29</v>
      </c>
      <c r="V2" s="63" t="s">
        <v>30</v>
      </c>
      <c r="W2" s="64" t="s">
        <v>31</v>
      </c>
      <c r="X2" s="65" t="s">
        <v>77</v>
      </c>
      <c r="Y2" s="66" t="s">
        <v>29</v>
      </c>
      <c r="Z2" s="67" t="s">
        <v>30</v>
      </c>
      <c r="AA2" s="68" t="s">
        <v>31</v>
      </c>
      <c r="AB2" s="69" t="s">
        <v>77</v>
      </c>
      <c r="AC2" s="70" t="s">
        <v>29</v>
      </c>
      <c r="AD2" s="71" t="s">
        <v>30</v>
      </c>
      <c r="AE2" s="72" t="s">
        <v>31</v>
      </c>
      <c r="AF2" s="73" t="s">
        <v>77</v>
      </c>
      <c r="AG2" s="74" t="s">
        <v>29</v>
      </c>
      <c r="AH2" s="75" t="s">
        <v>30</v>
      </c>
      <c r="AI2" s="76" t="s">
        <v>31</v>
      </c>
      <c r="AJ2" s="77" t="s">
        <v>77</v>
      </c>
      <c r="AK2" s="78" t="s">
        <v>29</v>
      </c>
      <c r="AL2" s="79" t="s">
        <v>30</v>
      </c>
      <c r="AM2" s="80" t="s">
        <v>31</v>
      </c>
      <c r="AN2" s="81" t="s">
        <v>77</v>
      </c>
    </row>
    <row r="3" spans="1:40" ht="16.5" customHeight="1">
      <c r="A3" s="83"/>
      <c r="B3" s="84"/>
      <c r="C3" s="84"/>
      <c r="D3" s="84"/>
      <c r="E3" s="84"/>
      <c r="F3" s="84"/>
      <c r="G3" s="84"/>
      <c r="H3" s="84"/>
      <c r="I3" s="85"/>
      <c r="J3" s="84"/>
      <c r="K3" s="86"/>
      <c r="L3" s="86"/>
      <c r="M3" s="86"/>
      <c r="N3" s="84"/>
      <c r="O3" s="87"/>
      <c r="P3" s="88"/>
      <c r="Q3" s="89"/>
      <c r="R3" s="90"/>
      <c r="S3" s="91"/>
      <c r="T3" s="92"/>
      <c r="U3" s="93"/>
      <c r="V3" s="94"/>
      <c r="W3" s="95"/>
      <c r="X3" s="96"/>
      <c r="Y3" s="97"/>
      <c r="Z3" s="98"/>
      <c r="AA3" s="99"/>
      <c r="AB3" s="100"/>
      <c r="AC3" s="101"/>
      <c r="AD3" s="102"/>
      <c r="AE3" s="103"/>
      <c r="AF3" s="104"/>
      <c r="AG3" s="105"/>
      <c r="AH3" s="106"/>
      <c r="AI3" s="107"/>
      <c r="AJ3" s="108"/>
      <c r="AK3" s="109"/>
      <c r="AL3" s="110"/>
      <c r="AM3" s="111"/>
      <c r="AN3" s="112"/>
    </row>
    <row r="4" spans="1:40" ht="16.5" customHeight="1">
      <c r="A4" s="83"/>
      <c r="B4" s="84"/>
      <c r="C4" s="84"/>
      <c r="D4" s="84"/>
      <c r="E4" s="84"/>
      <c r="F4" s="84"/>
      <c r="G4" s="84"/>
      <c r="H4" s="84"/>
      <c r="I4" s="85"/>
      <c r="J4" s="84"/>
      <c r="K4" s="86"/>
      <c r="L4" s="86"/>
      <c r="M4" s="86"/>
      <c r="N4" s="84"/>
      <c r="O4" s="87"/>
      <c r="P4" s="88"/>
      <c r="Q4" s="89"/>
      <c r="R4" s="90"/>
      <c r="S4" s="91"/>
      <c r="T4" s="92"/>
      <c r="U4" s="93"/>
      <c r="V4" s="94"/>
      <c r="W4" s="95"/>
      <c r="X4" s="96"/>
      <c r="Y4" s="97"/>
      <c r="Z4" s="98"/>
      <c r="AA4" s="99"/>
      <c r="AB4" s="100"/>
      <c r="AC4" s="101"/>
      <c r="AD4" s="102"/>
      <c r="AE4" s="103"/>
      <c r="AF4" s="104"/>
      <c r="AG4" s="105"/>
      <c r="AH4" s="106"/>
      <c r="AI4" s="107"/>
      <c r="AJ4" s="108"/>
      <c r="AK4" s="109"/>
      <c r="AL4" s="110"/>
      <c r="AM4" s="111"/>
      <c r="AN4" s="112"/>
    </row>
    <row r="5" spans="1:40" ht="16.5" customHeight="1">
      <c r="A5" s="83"/>
      <c r="B5" s="84"/>
      <c r="C5" s="84"/>
      <c r="D5" s="84"/>
      <c r="E5" s="84"/>
      <c r="F5" s="84"/>
      <c r="G5" s="84"/>
      <c r="H5" s="84"/>
      <c r="I5" s="85"/>
      <c r="J5" s="84"/>
      <c r="K5" s="86"/>
      <c r="L5" s="86"/>
      <c r="M5" s="86"/>
      <c r="N5" s="84"/>
      <c r="O5" s="87"/>
      <c r="P5" s="88"/>
      <c r="Q5" s="89"/>
      <c r="R5" s="90"/>
      <c r="S5" s="91"/>
      <c r="T5" s="92"/>
      <c r="U5" s="93"/>
      <c r="V5" s="94"/>
      <c r="W5" s="95"/>
      <c r="X5" s="96"/>
      <c r="Y5" s="97"/>
      <c r="Z5" s="98"/>
      <c r="AA5" s="99"/>
      <c r="AB5" s="100"/>
      <c r="AC5" s="101"/>
      <c r="AD5" s="102"/>
      <c r="AE5" s="103"/>
      <c r="AF5" s="104"/>
      <c r="AG5" s="105"/>
      <c r="AH5" s="106"/>
      <c r="AI5" s="107"/>
      <c r="AJ5" s="108"/>
      <c r="AK5" s="109"/>
      <c r="AL5" s="110"/>
      <c r="AM5" s="111"/>
      <c r="AN5" s="112"/>
    </row>
    <row r="6" spans="1:40" ht="16.5" customHeight="1">
      <c r="A6" s="83"/>
      <c r="B6" s="84"/>
      <c r="C6" s="84"/>
      <c r="D6" s="84"/>
      <c r="E6" s="84"/>
      <c r="F6" s="84"/>
      <c r="G6" s="84"/>
      <c r="H6" s="84"/>
      <c r="I6" s="85"/>
      <c r="J6" s="84"/>
      <c r="K6" s="86"/>
      <c r="L6" s="86"/>
      <c r="M6" s="86"/>
      <c r="N6" s="84"/>
      <c r="O6" s="87"/>
      <c r="P6" s="88"/>
      <c r="Q6" s="89"/>
      <c r="R6" s="90"/>
      <c r="S6" s="91"/>
      <c r="T6" s="92"/>
      <c r="U6" s="93"/>
      <c r="V6" s="94"/>
      <c r="W6" s="95"/>
      <c r="X6" s="96"/>
      <c r="Y6" s="97"/>
      <c r="Z6" s="98"/>
      <c r="AA6" s="99"/>
      <c r="AB6" s="100"/>
      <c r="AC6" s="101"/>
      <c r="AD6" s="102"/>
      <c r="AE6" s="103"/>
      <c r="AF6" s="104"/>
      <c r="AG6" s="105"/>
      <c r="AH6" s="106"/>
      <c r="AI6" s="107"/>
      <c r="AJ6" s="108"/>
      <c r="AK6" s="109"/>
      <c r="AL6" s="110"/>
      <c r="AM6" s="111"/>
      <c r="AN6" s="112"/>
    </row>
    <row r="7" spans="1:40" ht="16.5" customHeight="1">
      <c r="A7" s="83"/>
      <c r="B7" s="84"/>
      <c r="C7" s="84"/>
      <c r="D7" s="84"/>
      <c r="E7" s="84"/>
      <c r="F7" s="84"/>
      <c r="G7" s="84"/>
      <c r="H7" s="84"/>
      <c r="I7" s="85"/>
      <c r="J7" s="84"/>
      <c r="K7" s="86"/>
      <c r="L7" s="86"/>
      <c r="M7" s="86"/>
      <c r="N7" s="84"/>
      <c r="O7" s="87"/>
      <c r="P7" s="88"/>
      <c r="Q7" s="89"/>
      <c r="R7" s="90"/>
      <c r="S7" s="91"/>
      <c r="T7" s="92"/>
      <c r="U7" s="93"/>
      <c r="V7" s="94"/>
      <c r="W7" s="95"/>
      <c r="X7" s="96"/>
      <c r="Y7" s="97"/>
      <c r="Z7" s="98"/>
      <c r="AA7" s="99"/>
      <c r="AB7" s="100"/>
      <c r="AC7" s="101"/>
      <c r="AD7" s="102"/>
      <c r="AE7" s="103"/>
      <c r="AF7" s="104"/>
      <c r="AG7" s="105"/>
      <c r="AH7" s="106"/>
      <c r="AI7" s="107"/>
      <c r="AJ7" s="108"/>
      <c r="AK7" s="109"/>
      <c r="AL7" s="110"/>
      <c r="AM7" s="111"/>
      <c r="AN7" s="112"/>
    </row>
    <row r="8" spans="1:40" ht="16.5" customHeight="1">
      <c r="A8" s="83"/>
      <c r="B8" s="84"/>
      <c r="C8" s="84"/>
      <c r="D8" s="84"/>
      <c r="E8" s="84"/>
      <c r="F8" s="84"/>
      <c r="G8" s="84"/>
      <c r="H8" s="84"/>
      <c r="I8" s="85"/>
      <c r="J8" s="84"/>
      <c r="K8" s="86"/>
      <c r="L8" s="86"/>
      <c r="M8" s="86"/>
      <c r="N8" s="84"/>
      <c r="O8" s="87"/>
      <c r="P8" s="88"/>
      <c r="Q8" s="89"/>
      <c r="R8" s="90"/>
      <c r="S8" s="91"/>
      <c r="T8" s="92"/>
      <c r="U8" s="93"/>
      <c r="V8" s="94"/>
      <c r="W8" s="95"/>
      <c r="X8" s="96"/>
      <c r="Y8" s="97"/>
      <c r="Z8" s="98"/>
      <c r="AA8" s="99"/>
      <c r="AB8" s="100"/>
      <c r="AC8" s="101"/>
      <c r="AD8" s="102"/>
      <c r="AE8" s="103"/>
      <c r="AF8" s="104"/>
      <c r="AG8" s="105"/>
      <c r="AH8" s="106"/>
      <c r="AI8" s="107"/>
      <c r="AJ8" s="108"/>
      <c r="AK8" s="109"/>
      <c r="AL8" s="110"/>
      <c r="AM8" s="111"/>
      <c r="AN8" s="112"/>
    </row>
    <row r="9" spans="1:40" ht="16.5" customHeight="1">
      <c r="A9" s="83"/>
      <c r="B9" s="84"/>
      <c r="C9" s="84"/>
      <c r="D9" s="84"/>
      <c r="E9" s="84"/>
      <c r="F9" s="84"/>
      <c r="G9" s="84"/>
      <c r="H9" s="84"/>
      <c r="I9" s="85"/>
      <c r="J9" s="84"/>
      <c r="K9" s="86"/>
      <c r="L9" s="86"/>
      <c r="M9" s="86"/>
      <c r="N9" s="84"/>
      <c r="O9" s="87"/>
      <c r="P9" s="88"/>
      <c r="Q9" s="89"/>
      <c r="R9" s="90"/>
      <c r="S9" s="91"/>
      <c r="T9" s="92"/>
      <c r="U9" s="93"/>
      <c r="V9" s="94"/>
      <c r="W9" s="95"/>
      <c r="X9" s="96"/>
      <c r="Y9" s="97"/>
      <c r="Z9" s="98"/>
      <c r="AA9" s="99"/>
      <c r="AB9" s="100"/>
      <c r="AC9" s="101"/>
      <c r="AD9" s="102"/>
      <c r="AE9" s="103"/>
      <c r="AF9" s="104"/>
      <c r="AG9" s="105"/>
      <c r="AH9" s="106"/>
      <c r="AI9" s="107"/>
      <c r="AJ9" s="108"/>
      <c r="AK9" s="109"/>
      <c r="AL9" s="110"/>
      <c r="AM9" s="111"/>
      <c r="AN9" s="112"/>
    </row>
    <row r="10" spans="1:40" ht="16.5" customHeight="1">
      <c r="A10" s="83"/>
      <c r="B10" s="84"/>
      <c r="C10" s="84"/>
      <c r="D10" s="84"/>
      <c r="E10" s="84"/>
      <c r="F10" s="84"/>
      <c r="G10" s="84"/>
      <c r="H10" s="84"/>
      <c r="I10" s="85"/>
      <c r="J10" s="84"/>
      <c r="K10" s="86"/>
      <c r="L10" s="86"/>
      <c r="M10" s="86"/>
      <c r="N10" s="84"/>
      <c r="O10" s="87"/>
      <c r="P10" s="88"/>
      <c r="Q10" s="89"/>
      <c r="R10" s="90"/>
      <c r="S10" s="91"/>
      <c r="T10" s="92"/>
      <c r="U10" s="93"/>
      <c r="V10" s="94"/>
      <c r="W10" s="95"/>
      <c r="X10" s="96"/>
      <c r="Y10" s="97"/>
      <c r="Z10" s="98"/>
      <c r="AA10" s="99"/>
      <c r="AB10" s="100"/>
      <c r="AC10" s="101"/>
      <c r="AD10" s="102"/>
      <c r="AE10" s="103"/>
      <c r="AF10" s="104"/>
      <c r="AG10" s="105"/>
      <c r="AH10" s="106"/>
      <c r="AI10" s="107"/>
      <c r="AJ10" s="108"/>
      <c r="AK10" s="109"/>
      <c r="AL10" s="110"/>
      <c r="AM10" s="111"/>
      <c r="AN10" s="112"/>
    </row>
    <row r="11" spans="1:40" ht="16.5" customHeight="1">
      <c r="A11" s="83"/>
      <c r="B11" s="84"/>
      <c r="C11" s="84"/>
      <c r="D11" s="84"/>
      <c r="E11" s="84"/>
      <c r="F11" s="84"/>
      <c r="G11" s="84"/>
      <c r="H11" s="84"/>
      <c r="I11" s="85"/>
      <c r="J11" s="84"/>
      <c r="K11" s="86"/>
      <c r="L11" s="86"/>
      <c r="M11" s="86"/>
      <c r="N11" s="84"/>
      <c r="O11" s="87"/>
      <c r="P11" s="88"/>
      <c r="Q11" s="89"/>
      <c r="R11" s="90"/>
      <c r="S11" s="91"/>
      <c r="T11" s="92"/>
      <c r="U11" s="93"/>
      <c r="V11" s="94"/>
      <c r="W11" s="95"/>
      <c r="X11" s="96"/>
      <c r="Y11" s="97"/>
      <c r="Z11" s="98"/>
      <c r="AA11" s="99"/>
      <c r="AB11" s="100"/>
      <c r="AC11" s="101"/>
      <c r="AD11" s="102"/>
      <c r="AE11" s="103"/>
      <c r="AF11" s="104"/>
      <c r="AG11" s="105"/>
      <c r="AH11" s="106"/>
      <c r="AI11" s="107"/>
      <c r="AJ11" s="108"/>
      <c r="AK11" s="109"/>
      <c r="AL11" s="110"/>
      <c r="AM11" s="111"/>
      <c r="AN11" s="112"/>
    </row>
    <row r="12" spans="1:40" ht="16.5" customHeight="1">
      <c r="A12" s="83"/>
      <c r="B12" s="84"/>
      <c r="C12" s="84"/>
      <c r="D12" s="84"/>
      <c r="E12" s="84"/>
      <c r="F12" s="84"/>
      <c r="G12" s="84"/>
      <c r="H12" s="84"/>
      <c r="I12" s="85"/>
      <c r="J12" s="84"/>
      <c r="K12" s="86"/>
      <c r="L12" s="86"/>
      <c r="M12" s="86"/>
      <c r="N12" s="84"/>
      <c r="O12" s="87"/>
      <c r="P12" s="88"/>
      <c r="Q12" s="89"/>
      <c r="R12" s="90"/>
      <c r="S12" s="91"/>
      <c r="T12" s="92"/>
      <c r="U12" s="93"/>
      <c r="V12" s="94"/>
      <c r="W12" s="95"/>
      <c r="X12" s="96"/>
      <c r="Y12" s="97"/>
      <c r="Z12" s="98"/>
      <c r="AA12" s="99"/>
      <c r="AB12" s="100"/>
      <c r="AC12" s="101"/>
      <c r="AD12" s="102"/>
      <c r="AE12" s="103"/>
      <c r="AF12" s="104"/>
      <c r="AG12" s="105"/>
      <c r="AH12" s="106"/>
      <c r="AI12" s="107"/>
      <c r="AJ12" s="108"/>
      <c r="AK12" s="109"/>
      <c r="AL12" s="110"/>
      <c r="AM12" s="111"/>
      <c r="AN12" s="112"/>
    </row>
    <row r="13" spans="1:40" ht="16.5" customHeight="1">
      <c r="A13" s="83"/>
      <c r="B13" s="84"/>
      <c r="C13" s="84"/>
      <c r="D13" s="84"/>
      <c r="E13" s="84"/>
      <c r="F13" s="84"/>
      <c r="G13" s="84"/>
      <c r="H13" s="84"/>
      <c r="I13" s="85"/>
      <c r="J13" s="84"/>
      <c r="K13" s="86"/>
      <c r="L13" s="86"/>
      <c r="M13" s="86"/>
      <c r="N13" s="84"/>
      <c r="O13" s="87"/>
      <c r="P13" s="88"/>
      <c r="Q13" s="89"/>
      <c r="R13" s="90"/>
      <c r="S13" s="91"/>
      <c r="T13" s="92"/>
      <c r="U13" s="93"/>
      <c r="V13" s="94"/>
      <c r="W13" s="95"/>
      <c r="X13" s="96"/>
      <c r="Y13" s="97"/>
      <c r="Z13" s="98"/>
      <c r="AA13" s="99"/>
      <c r="AB13" s="100"/>
      <c r="AC13" s="101"/>
      <c r="AD13" s="102"/>
      <c r="AE13" s="103"/>
      <c r="AF13" s="104"/>
      <c r="AG13" s="105"/>
      <c r="AH13" s="106"/>
      <c r="AI13" s="107"/>
      <c r="AJ13" s="108"/>
      <c r="AK13" s="109"/>
      <c r="AL13" s="110"/>
      <c r="AM13" s="111"/>
      <c r="AN13" s="112"/>
    </row>
    <row r="14" spans="1:40" ht="16.5" customHeight="1">
      <c r="A14" s="83"/>
      <c r="B14" s="84"/>
      <c r="C14" s="84"/>
      <c r="D14" s="84"/>
      <c r="E14" s="84"/>
      <c r="F14" s="84"/>
      <c r="G14" s="84"/>
      <c r="H14" s="84"/>
      <c r="I14" s="85"/>
      <c r="J14" s="84"/>
      <c r="K14" s="86"/>
      <c r="L14" s="86"/>
      <c r="M14" s="86"/>
      <c r="N14" s="84"/>
      <c r="O14" s="87"/>
      <c r="P14" s="88"/>
      <c r="Q14" s="89"/>
      <c r="R14" s="90"/>
      <c r="S14" s="91"/>
      <c r="T14" s="92"/>
      <c r="U14" s="93"/>
      <c r="V14" s="94"/>
      <c r="W14" s="95"/>
      <c r="X14" s="96"/>
      <c r="Y14" s="97"/>
      <c r="Z14" s="98"/>
      <c r="AA14" s="99"/>
      <c r="AB14" s="100"/>
      <c r="AC14" s="101"/>
      <c r="AD14" s="102"/>
      <c r="AE14" s="103"/>
      <c r="AF14" s="104"/>
      <c r="AG14" s="105"/>
      <c r="AH14" s="106"/>
      <c r="AI14" s="107"/>
      <c r="AJ14" s="108"/>
      <c r="AK14" s="109"/>
      <c r="AL14" s="110"/>
      <c r="AM14" s="111"/>
      <c r="AN14" s="112"/>
    </row>
    <row r="15" spans="1:40" ht="16.5" customHeight="1">
      <c r="A15" s="83"/>
      <c r="B15" s="84"/>
      <c r="C15" s="84"/>
      <c r="D15" s="84"/>
      <c r="E15" s="84"/>
      <c r="F15" s="84"/>
      <c r="G15" s="84"/>
      <c r="H15" s="84"/>
      <c r="I15" s="85"/>
      <c r="J15" s="84"/>
      <c r="K15" s="86"/>
      <c r="L15" s="86"/>
      <c r="M15" s="86"/>
      <c r="N15" s="84"/>
      <c r="O15" s="87"/>
      <c r="P15" s="88"/>
      <c r="Q15" s="89"/>
      <c r="R15" s="90"/>
      <c r="S15" s="91"/>
      <c r="T15" s="92"/>
      <c r="U15" s="93"/>
      <c r="V15" s="94"/>
      <c r="W15" s="95"/>
      <c r="X15" s="96"/>
      <c r="Y15" s="97"/>
      <c r="Z15" s="98"/>
      <c r="AA15" s="99"/>
      <c r="AB15" s="100"/>
      <c r="AC15" s="101"/>
      <c r="AD15" s="102"/>
      <c r="AE15" s="103"/>
      <c r="AF15" s="104"/>
      <c r="AG15" s="105"/>
      <c r="AH15" s="106"/>
      <c r="AI15" s="107"/>
      <c r="AJ15" s="108"/>
      <c r="AK15" s="109"/>
      <c r="AL15" s="110"/>
      <c r="AM15" s="111"/>
      <c r="AN15" s="112"/>
    </row>
    <row r="16" spans="1:40" ht="16.5" customHeight="1">
      <c r="A16" s="83"/>
      <c r="B16" s="84"/>
      <c r="C16" s="84"/>
      <c r="D16" s="84"/>
      <c r="E16" s="84"/>
      <c r="F16" s="84"/>
      <c r="G16" s="84"/>
      <c r="H16" s="84"/>
      <c r="I16" s="85"/>
      <c r="J16" s="84"/>
      <c r="K16" s="86"/>
      <c r="L16" s="86"/>
      <c r="M16" s="86"/>
      <c r="N16" s="84"/>
      <c r="O16" s="87"/>
      <c r="P16" s="88"/>
      <c r="Q16" s="89"/>
      <c r="R16" s="90"/>
      <c r="S16" s="91"/>
      <c r="T16" s="92"/>
      <c r="U16" s="93"/>
      <c r="V16" s="94"/>
      <c r="W16" s="95"/>
      <c r="X16" s="96"/>
      <c r="Y16" s="97"/>
      <c r="Z16" s="98"/>
      <c r="AA16" s="99"/>
      <c r="AB16" s="100"/>
      <c r="AC16" s="101"/>
      <c r="AD16" s="102"/>
      <c r="AE16" s="103"/>
      <c r="AF16" s="104"/>
      <c r="AG16" s="105"/>
      <c r="AH16" s="106"/>
      <c r="AI16" s="107"/>
      <c r="AJ16" s="108"/>
      <c r="AK16" s="109"/>
      <c r="AL16" s="110"/>
      <c r="AM16" s="111"/>
      <c r="AN16" s="112"/>
    </row>
    <row r="17" spans="1:40" ht="16.5" customHeight="1">
      <c r="A17" s="83"/>
      <c r="B17" s="84"/>
      <c r="C17" s="84"/>
      <c r="D17" s="84"/>
      <c r="E17" s="84"/>
      <c r="F17" s="84"/>
      <c r="G17" s="84"/>
      <c r="H17" s="84"/>
      <c r="I17" s="85"/>
      <c r="J17" s="84"/>
      <c r="K17" s="86"/>
      <c r="L17" s="86"/>
      <c r="M17" s="86"/>
      <c r="N17" s="84"/>
      <c r="O17" s="87"/>
      <c r="P17" s="88"/>
      <c r="Q17" s="89"/>
      <c r="R17" s="90"/>
      <c r="S17" s="91"/>
      <c r="T17" s="92"/>
      <c r="U17" s="93"/>
      <c r="V17" s="94"/>
      <c r="W17" s="95"/>
      <c r="X17" s="96"/>
      <c r="Y17" s="97"/>
      <c r="Z17" s="98"/>
      <c r="AA17" s="99"/>
      <c r="AB17" s="100"/>
      <c r="AC17" s="101"/>
      <c r="AD17" s="102"/>
      <c r="AE17" s="103"/>
      <c r="AF17" s="104"/>
      <c r="AG17" s="105"/>
      <c r="AH17" s="106"/>
      <c r="AI17" s="107"/>
      <c r="AJ17" s="108"/>
      <c r="AK17" s="109"/>
      <c r="AL17" s="110"/>
      <c r="AM17" s="111"/>
      <c r="AN17" s="112"/>
    </row>
    <row r="18" spans="1:40" ht="16.5" customHeight="1">
      <c r="A18" s="83"/>
      <c r="B18" s="84"/>
      <c r="C18" s="84"/>
      <c r="D18" s="84"/>
      <c r="E18" s="84"/>
      <c r="F18" s="84"/>
      <c r="G18" s="84"/>
      <c r="H18" s="84"/>
      <c r="I18" s="85"/>
      <c r="J18" s="84"/>
      <c r="K18" s="86"/>
      <c r="L18" s="86"/>
      <c r="M18" s="86"/>
      <c r="N18" s="84"/>
      <c r="O18" s="87"/>
      <c r="P18" s="88"/>
      <c r="Q18" s="89"/>
      <c r="R18" s="90"/>
      <c r="S18" s="91"/>
      <c r="T18" s="92"/>
      <c r="U18" s="93"/>
      <c r="V18" s="94"/>
      <c r="W18" s="95"/>
      <c r="X18" s="96"/>
      <c r="Y18" s="97"/>
      <c r="Z18" s="98"/>
      <c r="AA18" s="99"/>
      <c r="AB18" s="100"/>
      <c r="AC18" s="101"/>
      <c r="AD18" s="102"/>
      <c r="AE18" s="103"/>
      <c r="AF18" s="104"/>
      <c r="AG18" s="105"/>
      <c r="AH18" s="106"/>
      <c r="AI18" s="107"/>
      <c r="AJ18" s="108"/>
      <c r="AK18" s="109"/>
      <c r="AL18" s="110"/>
      <c r="AM18" s="111"/>
      <c r="AN18" s="112"/>
    </row>
    <row r="19" spans="1:40" ht="16.5" customHeight="1">
      <c r="A19" s="83"/>
      <c r="B19" s="84"/>
      <c r="C19" s="84"/>
      <c r="D19" s="84"/>
      <c r="E19" s="84"/>
      <c r="F19" s="84"/>
      <c r="G19" s="84"/>
      <c r="H19" s="84"/>
      <c r="I19" s="85"/>
      <c r="J19" s="84"/>
      <c r="K19" s="86"/>
      <c r="L19" s="86"/>
      <c r="M19" s="86"/>
      <c r="N19" s="84"/>
      <c r="O19" s="87"/>
      <c r="P19" s="88"/>
      <c r="Q19" s="89"/>
      <c r="R19" s="90"/>
      <c r="S19" s="91"/>
      <c r="T19" s="92"/>
      <c r="U19" s="93"/>
      <c r="V19" s="94"/>
      <c r="W19" s="95"/>
      <c r="X19" s="96"/>
      <c r="Y19" s="97"/>
      <c r="Z19" s="98"/>
      <c r="AA19" s="99"/>
      <c r="AB19" s="100"/>
      <c r="AC19" s="101"/>
      <c r="AD19" s="102"/>
      <c r="AE19" s="103"/>
      <c r="AF19" s="104"/>
      <c r="AG19" s="105"/>
      <c r="AH19" s="106"/>
      <c r="AI19" s="107"/>
      <c r="AJ19" s="108"/>
      <c r="AK19" s="109"/>
      <c r="AL19" s="110"/>
      <c r="AM19" s="111"/>
      <c r="AN19" s="112"/>
    </row>
    <row r="20" spans="1:40" ht="16.5" customHeight="1" thickBot="1">
      <c r="A20" s="114"/>
      <c r="B20" s="115"/>
      <c r="C20" s="115"/>
      <c r="D20" s="115"/>
      <c r="E20" s="115"/>
      <c r="F20" s="115"/>
      <c r="G20" s="115"/>
      <c r="H20" s="115"/>
      <c r="I20" s="116"/>
      <c r="J20" s="115"/>
      <c r="K20" s="117"/>
      <c r="L20" s="117"/>
      <c r="M20" s="117"/>
      <c r="N20" s="115"/>
      <c r="O20" s="118"/>
      <c r="P20" s="119"/>
      <c r="Q20" s="120"/>
      <c r="R20" s="121"/>
      <c r="S20" s="122"/>
      <c r="T20" s="123"/>
      <c r="U20" s="124"/>
      <c r="V20" s="125"/>
      <c r="W20" s="126"/>
      <c r="X20" s="127"/>
      <c r="Y20" s="128"/>
      <c r="Z20" s="129"/>
      <c r="AA20" s="130"/>
      <c r="AB20" s="131"/>
      <c r="AC20" s="132"/>
      <c r="AD20" s="133"/>
      <c r="AE20" s="134"/>
      <c r="AF20" s="135"/>
      <c r="AG20" s="136"/>
      <c r="AH20" s="137"/>
      <c r="AI20" s="138"/>
      <c r="AJ20" s="139"/>
      <c r="AK20" s="140"/>
      <c r="AL20" s="141"/>
      <c r="AM20" s="142"/>
      <c r="AN20" s="143"/>
    </row>
    <row r="21" spans="1:40" s="168" customFormat="1" ht="16.5">
      <c r="A21" s="144" t="s">
        <v>34</v>
      </c>
      <c r="B21" s="145"/>
      <c r="C21" s="146"/>
      <c r="D21" s="146"/>
      <c r="E21" s="146"/>
      <c r="F21" s="146"/>
      <c r="G21" s="146"/>
      <c r="H21" s="146"/>
      <c r="I21" s="147"/>
      <c r="J21" s="146"/>
      <c r="K21" s="148"/>
      <c r="L21" s="148"/>
      <c r="M21" s="148"/>
      <c r="N21" s="146"/>
      <c r="O21" s="149"/>
      <c r="P21" s="146"/>
      <c r="Q21" s="150" t="s">
        <v>37</v>
      </c>
      <c r="R21" s="151"/>
      <c r="S21" s="152"/>
      <c r="T21" s="225">
        <f>SUM(T3:T20)</f>
        <v>0</v>
      </c>
      <c r="U21" s="153" t="s">
        <v>41</v>
      </c>
      <c r="V21" s="154"/>
      <c r="W21" s="155"/>
      <c r="X21" s="224">
        <f>SUM(X3:X20)</f>
        <v>0</v>
      </c>
      <c r="Y21" s="156" t="s">
        <v>46</v>
      </c>
      <c r="Z21" s="157"/>
      <c r="AA21" s="158"/>
      <c r="AB21" s="223">
        <f>SUM(AB3:AB20)</f>
        <v>0</v>
      </c>
      <c r="AC21" s="159" t="s">
        <v>42</v>
      </c>
      <c r="AD21" s="160"/>
      <c r="AE21" s="161"/>
      <c r="AF21" s="222">
        <f>SUM(AF3:AF20)</f>
        <v>0</v>
      </c>
      <c r="AG21" s="162" t="s">
        <v>43</v>
      </c>
      <c r="AH21" s="163"/>
      <c r="AI21" s="164"/>
      <c r="AJ21" s="221">
        <f>SUM(AJ3:AJ20)</f>
        <v>0</v>
      </c>
      <c r="AK21" s="165" t="s">
        <v>44</v>
      </c>
      <c r="AL21" s="166"/>
      <c r="AM21" s="167"/>
      <c r="AN21" s="220">
        <f>SUM(AN3:AN20)</f>
        <v>0</v>
      </c>
    </row>
    <row r="22" spans="1:40" ht="12.75">
      <c r="A22" s="197">
        <f>COUNTIF(A3:A20,"A = Hot Lead")</f>
        <v>0</v>
      </c>
      <c r="B22" s="170" t="s">
        <v>0</v>
      </c>
      <c r="C22" s="171"/>
      <c r="D22" s="171"/>
      <c r="E22" s="207">
        <f>COUNTIF(E3:E20,"CEO/President/Chair/Owner")</f>
        <v>0</v>
      </c>
      <c r="F22" s="172" t="s">
        <v>86</v>
      </c>
      <c r="G22" s="171"/>
      <c r="H22" s="171"/>
      <c r="I22" s="173"/>
      <c r="J22" s="171"/>
      <c r="K22" s="174"/>
      <c r="L22" s="174"/>
      <c r="M22" s="174"/>
      <c r="N22" s="171"/>
      <c r="O22" s="175"/>
      <c r="P22" s="171"/>
      <c r="Q22" s="208">
        <f>COUNTIF(R3:R20,"1 = Sale Closed")</f>
        <v>0</v>
      </c>
      <c r="R22" s="237" t="s">
        <v>38</v>
      </c>
      <c r="S22" s="237"/>
      <c r="T22" s="176"/>
      <c r="U22" s="210">
        <f>COUNTIF(V3:V20,"1 = Sale Closed")</f>
        <v>0</v>
      </c>
      <c r="V22" s="235" t="s">
        <v>38</v>
      </c>
      <c r="W22" s="235"/>
      <c r="X22" s="177"/>
      <c r="Y22" s="212">
        <f>COUNTIF(Z3:Z20,"1 = Sale Closed")</f>
        <v>0</v>
      </c>
      <c r="Z22" s="227" t="s">
        <v>38</v>
      </c>
      <c r="AA22" s="227"/>
      <c r="AB22" s="178"/>
      <c r="AC22" s="214">
        <f>COUNTIF(AD3:AD20,"1 = Sale Closed")</f>
        <v>0</v>
      </c>
      <c r="AD22" s="234" t="s">
        <v>38</v>
      </c>
      <c r="AE22" s="234"/>
      <c r="AF22" s="179"/>
      <c r="AG22" s="216">
        <f>COUNTIF(AH3:AH20,"1 = Sale Closed")</f>
        <v>0</v>
      </c>
      <c r="AH22" s="231" t="s">
        <v>38</v>
      </c>
      <c r="AI22" s="231"/>
      <c r="AJ22" s="180"/>
      <c r="AK22" s="218">
        <f>COUNTIF(AL3:AL20,"1 = Sale Closed")</f>
        <v>0</v>
      </c>
      <c r="AL22" s="229" t="s">
        <v>38</v>
      </c>
      <c r="AM22" s="229"/>
      <c r="AN22" s="181"/>
    </row>
    <row r="23" spans="1:40" ht="12.75">
      <c r="A23" s="197">
        <f>COUNTIF(A3:A20,"B = Warm Lead")</f>
        <v>0</v>
      </c>
      <c r="B23" s="170" t="s">
        <v>1</v>
      </c>
      <c r="C23" s="171"/>
      <c r="D23" s="171"/>
      <c r="E23" s="207">
        <f>COUNTIF(E3:E20,"Vice President")</f>
        <v>0</v>
      </c>
      <c r="F23" s="172" t="s">
        <v>87</v>
      </c>
      <c r="G23" s="171"/>
      <c r="H23" s="171"/>
      <c r="I23" s="173"/>
      <c r="J23" s="171"/>
      <c r="K23" s="174"/>
      <c r="L23" s="174"/>
      <c r="M23" s="174"/>
      <c r="N23" s="171"/>
      <c r="O23" s="175"/>
      <c r="P23" s="171"/>
      <c r="Q23" s="208">
        <f>COUNTIF(R3:R20,"2 = Send Proposal")</f>
        <v>0</v>
      </c>
      <c r="R23" s="237" t="s">
        <v>35</v>
      </c>
      <c r="S23" s="237"/>
      <c r="T23" s="176"/>
      <c r="U23" s="210">
        <f>COUNTIF(V3:V20,"2 = Send Proposal")</f>
        <v>0</v>
      </c>
      <c r="V23" s="235" t="s">
        <v>35</v>
      </c>
      <c r="W23" s="235"/>
      <c r="X23" s="177"/>
      <c r="Y23" s="212">
        <f>COUNTIF(Z3:Z20,"2 = Send Proposal")</f>
        <v>0</v>
      </c>
      <c r="Z23" s="227" t="s">
        <v>35</v>
      </c>
      <c r="AA23" s="227"/>
      <c r="AB23" s="178"/>
      <c r="AC23" s="214">
        <f>COUNTIF(AD3:AD20,"2 = Send Proposal")</f>
        <v>0</v>
      </c>
      <c r="AD23" s="234" t="s">
        <v>35</v>
      </c>
      <c r="AE23" s="234"/>
      <c r="AF23" s="179"/>
      <c r="AG23" s="216">
        <f>COUNTIF(AH3:AH20,"2 = Send Proposal")</f>
        <v>0</v>
      </c>
      <c r="AH23" s="231" t="s">
        <v>35</v>
      </c>
      <c r="AI23" s="231"/>
      <c r="AJ23" s="180"/>
      <c r="AK23" s="218">
        <f>COUNTIF(AL3:AL20,"2 = Send Proposal")</f>
        <v>0</v>
      </c>
      <c r="AL23" s="229" t="s">
        <v>35</v>
      </c>
      <c r="AM23" s="229"/>
      <c r="AN23" s="181"/>
    </row>
    <row r="24" spans="1:40" ht="12.75" customHeight="1">
      <c r="A24" s="197">
        <f>COUNTIF(A3:A20,"C = Long-Term Lead")</f>
        <v>0</v>
      </c>
      <c r="B24" s="170" t="s">
        <v>2</v>
      </c>
      <c r="C24" s="171"/>
      <c r="D24" s="171"/>
      <c r="E24" s="207">
        <f>COUNTIF(E3:E20,"Director/Manager")</f>
        <v>0</v>
      </c>
      <c r="F24" s="172" t="s">
        <v>88</v>
      </c>
      <c r="G24" s="171"/>
      <c r="H24" s="171"/>
      <c r="I24" s="173"/>
      <c r="J24" s="171"/>
      <c r="K24" s="174"/>
      <c r="L24" s="174"/>
      <c r="M24" s="174"/>
      <c r="N24" s="171"/>
      <c r="O24" s="175"/>
      <c r="P24" s="171"/>
      <c r="Q24" s="208">
        <f>COUNTIF(R3:R20,"3 = Needs More Information")</f>
        <v>0</v>
      </c>
      <c r="R24" s="237" t="s">
        <v>5</v>
      </c>
      <c r="S24" s="237"/>
      <c r="T24" s="176"/>
      <c r="U24" s="210">
        <f>COUNTIF(V3:V20,"3 = Needs More Information")</f>
        <v>0</v>
      </c>
      <c r="V24" s="235" t="s">
        <v>5</v>
      </c>
      <c r="W24" s="235"/>
      <c r="X24" s="177"/>
      <c r="Y24" s="212">
        <f>COUNTIF(Z3:Z20,"3 = Needs More Information")</f>
        <v>0</v>
      </c>
      <c r="Z24" s="227" t="s">
        <v>5</v>
      </c>
      <c r="AA24" s="227"/>
      <c r="AB24" s="178"/>
      <c r="AC24" s="214">
        <f>COUNTIF(AD3:AD20,"3 = Needs More Information")</f>
        <v>0</v>
      </c>
      <c r="AD24" s="234" t="s">
        <v>5</v>
      </c>
      <c r="AE24" s="234"/>
      <c r="AF24" s="179"/>
      <c r="AG24" s="216">
        <f>COUNTIF(AH3:AH20,"3 = Needs More Information")</f>
        <v>0</v>
      </c>
      <c r="AH24" s="231" t="s">
        <v>5</v>
      </c>
      <c r="AI24" s="231"/>
      <c r="AJ24" s="180"/>
      <c r="AK24" s="218">
        <f>COUNTIF(AL3:AL20,"3 = Needs More Information")</f>
        <v>0</v>
      </c>
      <c r="AL24" s="229" t="s">
        <v>5</v>
      </c>
      <c r="AM24" s="229"/>
      <c r="AN24" s="181"/>
    </row>
    <row r="25" spans="1:40" ht="12.75">
      <c r="A25" s="197">
        <f>COUNTIF(A3:A20,"D = Non-Lead")</f>
        <v>0</v>
      </c>
      <c r="B25" s="170" t="s">
        <v>3</v>
      </c>
      <c r="C25" s="171"/>
      <c r="D25" s="171"/>
      <c r="E25" s="207">
        <f>COUNTIF(E3:E20,"Administrative/Other")</f>
        <v>0</v>
      </c>
      <c r="F25" s="172" t="s">
        <v>94</v>
      </c>
      <c r="G25" s="171"/>
      <c r="H25" s="171"/>
      <c r="I25" s="173"/>
      <c r="J25" s="171"/>
      <c r="K25" s="174"/>
      <c r="L25" s="174"/>
      <c r="M25" s="174"/>
      <c r="N25" s="171"/>
      <c r="O25" s="175"/>
      <c r="P25" s="171"/>
      <c r="Q25" s="208">
        <f>COUNTIF(R3:R20,"4 = Follow Up 30")</f>
        <v>0</v>
      </c>
      <c r="R25" s="237" t="s">
        <v>39</v>
      </c>
      <c r="S25" s="237"/>
      <c r="T25" s="176"/>
      <c r="U25" s="210">
        <f>COUNTIF(V3:V20,"4 = Follow Up 30")</f>
        <v>0</v>
      </c>
      <c r="V25" s="235" t="s">
        <v>39</v>
      </c>
      <c r="W25" s="235"/>
      <c r="X25" s="177"/>
      <c r="Y25" s="212">
        <f>COUNTIF(Z3:Z20,"4 = Follow Up 30")</f>
        <v>0</v>
      </c>
      <c r="Z25" s="227" t="s">
        <v>39</v>
      </c>
      <c r="AA25" s="227"/>
      <c r="AB25" s="178"/>
      <c r="AC25" s="214">
        <f>COUNTIF(AD3:AD20,"4 = Follow Up 30")</f>
        <v>0</v>
      </c>
      <c r="AD25" s="234" t="s">
        <v>39</v>
      </c>
      <c r="AE25" s="234"/>
      <c r="AF25" s="179"/>
      <c r="AG25" s="216">
        <f>COUNTIF(AH3:AH20,"4 = Follow Up 30")</f>
        <v>0</v>
      </c>
      <c r="AH25" s="231" t="s">
        <v>39</v>
      </c>
      <c r="AI25" s="231"/>
      <c r="AJ25" s="180"/>
      <c r="AK25" s="218">
        <f>COUNTIF(AL3:AL20,"4 = Follow Up 30")</f>
        <v>0</v>
      </c>
      <c r="AL25" s="229" t="s">
        <v>39</v>
      </c>
      <c r="AM25" s="229"/>
      <c r="AN25" s="181"/>
    </row>
    <row r="26" spans="1:40" ht="12.75">
      <c r="A26" s="169"/>
      <c r="B26" s="170"/>
      <c r="C26" s="171"/>
      <c r="D26" s="171"/>
      <c r="E26" s="171"/>
      <c r="F26" s="171"/>
      <c r="G26" s="171"/>
      <c r="H26" s="171"/>
      <c r="I26" s="173"/>
      <c r="J26" s="171"/>
      <c r="K26" s="174"/>
      <c r="L26" s="174"/>
      <c r="M26" s="174"/>
      <c r="N26" s="171"/>
      <c r="O26" s="175"/>
      <c r="P26" s="171"/>
      <c r="Q26" s="208">
        <f>COUNTIF(R7:R24,"5 = Follow Up 60+")</f>
        <v>0</v>
      </c>
      <c r="R26" s="237" t="s">
        <v>40</v>
      </c>
      <c r="S26" s="237"/>
      <c r="T26" s="176"/>
      <c r="U26" s="210">
        <f>COUNTIF(V3:V20,"5 = Follow Up 60+")</f>
        <v>0</v>
      </c>
      <c r="V26" s="235" t="s">
        <v>40</v>
      </c>
      <c r="W26" s="235"/>
      <c r="X26" s="177"/>
      <c r="Y26" s="212">
        <f>COUNTIF(Z3:Z20,"5 = Follow Up 60+")</f>
        <v>0</v>
      </c>
      <c r="Z26" s="227" t="s">
        <v>40</v>
      </c>
      <c r="AA26" s="227"/>
      <c r="AB26" s="178"/>
      <c r="AC26" s="214">
        <f>COUNTIF(AD3:AD20,"5 = Follow Up 60+")</f>
        <v>0</v>
      </c>
      <c r="AD26" s="234" t="s">
        <v>40</v>
      </c>
      <c r="AE26" s="234"/>
      <c r="AF26" s="179"/>
      <c r="AG26" s="216">
        <f>COUNTIF(AH3:AH20,"5 = Follow Up 60+")</f>
        <v>0</v>
      </c>
      <c r="AH26" s="231" t="s">
        <v>40</v>
      </c>
      <c r="AI26" s="231"/>
      <c r="AJ26" s="180"/>
      <c r="AK26" s="218">
        <f>COUNTIF(AL3:AL20,"5 = Follow Up 60+")</f>
        <v>0</v>
      </c>
      <c r="AL26" s="229" t="s">
        <v>40</v>
      </c>
      <c r="AM26" s="229"/>
      <c r="AN26" s="181"/>
    </row>
    <row r="27" spans="1:40" ht="13.5" thickBot="1">
      <c r="A27" s="182"/>
      <c r="B27" s="183"/>
      <c r="C27" s="183"/>
      <c r="D27" s="183"/>
      <c r="E27" s="183"/>
      <c r="F27" s="183"/>
      <c r="G27" s="183"/>
      <c r="H27" s="183"/>
      <c r="I27" s="184"/>
      <c r="J27" s="183"/>
      <c r="K27" s="185"/>
      <c r="L27" s="185"/>
      <c r="M27" s="185"/>
      <c r="N27" s="183"/>
      <c r="O27" s="186"/>
      <c r="P27" s="183"/>
      <c r="Q27" s="209">
        <f>COUNTIF(R3:R20,"6 = Lead is Cold")</f>
        <v>0</v>
      </c>
      <c r="R27" s="238" t="s">
        <v>7</v>
      </c>
      <c r="S27" s="238"/>
      <c r="T27" s="187"/>
      <c r="U27" s="211">
        <f>COUNTIF(V3:V20,"6 = Lead is Cold")</f>
        <v>0</v>
      </c>
      <c r="V27" s="236" t="s">
        <v>7</v>
      </c>
      <c r="W27" s="236"/>
      <c r="X27" s="188"/>
      <c r="Y27" s="213">
        <f>COUNTIF(Z3:Z20,"6 = Lead is Cold")</f>
        <v>0</v>
      </c>
      <c r="Z27" s="228" t="s">
        <v>7</v>
      </c>
      <c r="AA27" s="228"/>
      <c r="AB27" s="189"/>
      <c r="AC27" s="215">
        <f>COUNTIF(AD3:AD20,"6 = Lead is Cold")</f>
        <v>0</v>
      </c>
      <c r="AD27" s="230" t="s">
        <v>7</v>
      </c>
      <c r="AE27" s="230"/>
      <c r="AF27" s="190"/>
      <c r="AG27" s="217">
        <f>COUNTIF(AH3:AH20,"6 = Lead is Cold")</f>
        <v>0</v>
      </c>
      <c r="AH27" s="232" t="s">
        <v>7</v>
      </c>
      <c r="AI27" s="232"/>
      <c r="AJ27" s="191"/>
      <c r="AK27" s="219">
        <f>COUNTIF(AL3:AL20,"6 = Lead is Cold")</f>
        <v>0</v>
      </c>
      <c r="AL27" s="233" t="s">
        <v>7</v>
      </c>
      <c r="AM27" s="233"/>
      <c r="AN27" s="192"/>
    </row>
  </sheetData>
  <sheetProtection password="C47C" sheet="1" objects="1" scenarios="1" formatColumns="0" formatRows="0" insertColumns="0" insertRows="0" insertHyperlinks="0" deleteColumns="0" deleteRows="0" sort="0"/>
  <mergeCells count="43">
    <mergeCell ref="R23:S23"/>
    <mergeCell ref="V23:W23"/>
    <mergeCell ref="Q1:T1"/>
    <mergeCell ref="U1:X1"/>
    <mergeCell ref="AL22:AM22"/>
    <mergeCell ref="A1:P1"/>
    <mergeCell ref="Y1:AB1"/>
    <mergeCell ref="AC1:AF1"/>
    <mergeCell ref="AG1:AJ1"/>
    <mergeCell ref="AK1:AN1"/>
    <mergeCell ref="R22:S22"/>
    <mergeCell ref="V22:W22"/>
    <mergeCell ref="AD22:AE22"/>
    <mergeCell ref="AH22:AI22"/>
    <mergeCell ref="R24:S24"/>
    <mergeCell ref="R25:S25"/>
    <mergeCell ref="R26:S26"/>
    <mergeCell ref="R27:S27"/>
    <mergeCell ref="V24:W24"/>
    <mergeCell ref="V25:W25"/>
    <mergeCell ref="V26:W26"/>
    <mergeCell ref="V27:W27"/>
    <mergeCell ref="AD23:AE23"/>
    <mergeCell ref="AD24:AE24"/>
    <mergeCell ref="AD25:AE25"/>
    <mergeCell ref="AD26:AE26"/>
    <mergeCell ref="AH27:AI27"/>
    <mergeCell ref="AL27:AM27"/>
    <mergeCell ref="AH23:AI23"/>
    <mergeCell ref="AH24:AI24"/>
    <mergeCell ref="AH25:AI25"/>
    <mergeCell ref="AL24:AM24"/>
    <mergeCell ref="AL25:AM25"/>
    <mergeCell ref="Z26:AA26"/>
    <mergeCell ref="Z27:AA27"/>
    <mergeCell ref="AL23:AM23"/>
    <mergeCell ref="Z22:AA22"/>
    <mergeCell ref="Z23:AA23"/>
    <mergeCell ref="Z24:AA24"/>
    <mergeCell ref="Z25:AA25"/>
    <mergeCell ref="AL26:AM26"/>
    <mergeCell ref="AD27:AE27"/>
    <mergeCell ref="AH26:AI26"/>
  </mergeCells>
  <dataValidations count="3">
    <dataValidation type="list" allowBlank="1" showInputMessage="1" showErrorMessage="1" sqref="R3:R20 AL3:AL20 Z3:Z20 V3:V20 AH3:AH20 AD3:AD20">
      <formula1>LeadStatus</formula1>
    </dataValidation>
    <dataValidation type="list" allowBlank="1" showInputMessage="1" showErrorMessage="1" sqref="A3:A20">
      <formula1>LeadType</formula1>
    </dataValidation>
    <dataValidation type="list" allowBlank="1" showInputMessage="1" showErrorMessage="1" sqref="E3:E20">
      <formula1>TitleLevel</formula1>
    </dataValidation>
  </dataValidations>
  <printOptions/>
  <pageMargins left="0.25" right="0.25" top="0.69" bottom="0.25" header="0.26" footer="0.5"/>
  <pageSetup horizontalDpi="600" verticalDpi="600" orientation="landscape" r:id="rId3"/>
  <headerFooter alignWithMargins="0">
    <oddHeader>&amp;C&amp;"Arial,Bold"&amp;20TRACKING SPREADSHEET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6"/>
  <sheetViews>
    <sheetView view="pageBreakPreview" zoomScaleSheetLayoutView="100" workbookViewId="0" topLeftCell="A1">
      <selection activeCell="C10" sqref="C10"/>
    </sheetView>
  </sheetViews>
  <sheetFormatPr defaultColWidth="9.140625" defaultRowHeight="12.75"/>
  <cols>
    <col min="1" max="1" width="29.8515625" style="16" customWidth="1"/>
    <col min="2" max="2" width="12.421875" style="36" customWidth="1"/>
    <col min="3" max="3" width="12.421875" style="20" customWidth="1"/>
    <col min="4" max="4" width="17.140625" style="20" customWidth="1"/>
    <col min="5" max="5" width="2.421875" style="16" customWidth="1"/>
    <col min="6" max="6" width="9.140625" style="16" customWidth="1"/>
    <col min="7" max="7" width="12.00390625" style="16" customWidth="1"/>
    <col min="8" max="16384" width="9.140625" style="16" customWidth="1"/>
  </cols>
  <sheetData>
    <row r="1" spans="1:7" ht="24">
      <c r="A1" s="250" t="s">
        <v>68</v>
      </c>
      <c r="B1" s="251"/>
      <c r="C1" s="251"/>
      <c r="D1" s="9"/>
      <c r="E1" s="10"/>
      <c r="F1" s="10"/>
      <c r="G1" s="11"/>
    </row>
    <row r="2" spans="1:7" ht="12.75">
      <c r="A2" s="12" t="s">
        <v>91</v>
      </c>
      <c r="B2" s="13" t="s">
        <v>71</v>
      </c>
      <c r="C2" s="14" t="s">
        <v>85</v>
      </c>
      <c r="D2" s="15" t="s">
        <v>84</v>
      </c>
      <c r="G2" s="17"/>
    </row>
    <row r="3" spans="1:7" ht="12.75">
      <c r="A3" s="18" t="s">
        <v>0</v>
      </c>
      <c r="B3" s="19">
        <f>'Tracking Spreadsheet'!A22</f>
        <v>0</v>
      </c>
      <c r="C3" s="20" t="e">
        <f>B3/'Program and Keys'!B6</f>
        <v>#DIV/0!</v>
      </c>
      <c r="D3" s="21" t="e">
        <f>B3/'Program and Keys'!B5</f>
        <v>#DIV/0!</v>
      </c>
      <c r="E3" s="22"/>
      <c r="G3" s="17"/>
    </row>
    <row r="4" spans="1:7" ht="12.75">
      <c r="A4" s="18" t="s">
        <v>1</v>
      </c>
      <c r="B4" s="19">
        <f>'Tracking Spreadsheet'!A23</f>
        <v>0</v>
      </c>
      <c r="C4" s="20" t="e">
        <f>B4/'Program and Keys'!B6</f>
        <v>#DIV/0!</v>
      </c>
      <c r="D4" s="21" t="e">
        <f>B4/'Program and Keys'!B5</f>
        <v>#DIV/0!</v>
      </c>
      <c r="E4" s="23"/>
      <c r="G4" s="17"/>
    </row>
    <row r="5" spans="1:7" ht="12.75">
      <c r="A5" s="18" t="s">
        <v>2</v>
      </c>
      <c r="B5" s="19">
        <f>'Tracking Spreadsheet'!A24</f>
        <v>0</v>
      </c>
      <c r="C5" s="20" t="e">
        <f>B5/'Program and Keys'!B6</f>
        <v>#DIV/0!</v>
      </c>
      <c r="D5" s="21" t="e">
        <f>B5/'Program and Keys'!B5</f>
        <v>#DIV/0!</v>
      </c>
      <c r="E5" s="24"/>
      <c r="G5" s="17"/>
    </row>
    <row r="6" spans="1:7" ht="12.75">
      <c r="A6" s="18" t="s">
        <v>3</v>
      </c>
      <c r="B6" s="19">
        <f>'Tracking Spreadsheet'!A25</f>
        <v>0</v>
      </c>
      <c r="C6" s="20" t="e">
        <f>B6/'Program and Keys'!B6</f>
        <v>#DIV/0!</v>
      </c>
      <c r="D6" s="21" t="e">
        <f>B6/'Program and Keys'!B5</f>
        <v>#DIV/0!</v>
      </c>
      <c r="E6" s="25"/>
      <c r="G6" s="17"/>
    </row>
    <row r="7" spans="1:7" ht="12.75">
      <c r="A7" s="18" t="s">
        <v>102</v>
      </c>
      <c r="B7" s="19">
        <f>B5+B4+B3</f>
        <v>0</v>
      </c>
      <c r="D7" s="21"/>
      <c r="G7" s="17"/>
    </row>
    <row r="8" spans="1:7" ht="12.75">
      <c r="A8" s="18" t="s">
        <v>103</v>
      </c>
      <c r="B8" s="19"/>
      <c r="D8" s="21"/>
      <c r="G8" s="17"/>
    </row>
    <row r="9" spans="1:7" ht="12.75">
      <c r="A9" s="12" t="s">
        <v>92</v>
      </c>
      <c r="B9" s="13" t="s">
        <v>71</v>
      </c>
      <c r="C9" s="14" t="s">
        <v>85</v>
      </c>
      <c r="G9" s="17"/>
    </row>
    <row r="10" spans="1:7" ht="12.75">
      <c r="A10" s="18" t="s">
        <v>86</v>
      </c>
      <c r="B10" s="19">
        <f>'Tracking Spreadsheet'!E22</f>
        <v>0</v>
      </c>
      <c r="C10" s="20" t="e">
        <f>B10/'Program and Keys'!B6</f>
        <v>#DIV/0!</v>
      </c>
      <c r="E10" s="26"/>
      <c r="G10" s="17"/>
    </row>
    <row r="11" spans="1:7" ht="12.75">
      <c r="A11" s="18" t="s">
        <v>87</v>
      </c>
      <c r="B11" s="19">
        <f>'Tracking Spreadsheet'!E23</f>
        <v>0</v>
      </c>
      <c r="C11" s="20" t="e">
        <f>B11/'Program and Keys'!B6</f>
        <v>#DIV/0!</v>
      </c>
      <c r="E11" s="27"/>
      <c r="G11" s="17"/>
    </row>
    <row r="12" spans="1:7" ht="12.75">
      <c r="A12" s="18" t="s">
        <v>88</v>
      </c>
      <c r="B12" s="19">
        <f>'Tracking Spreadsheet'!E24</f>
        <v>0</v>
      </c>
      <c r="C12" s="20" t="e">
        <f>B12/'Program and Keys'!B6</f>
        <v>#DIV/0!</v>
      </c>
      <c r="E12" s="28"/>
      <c r="G12" s="17"/>
    </row>
    <row r="13" spans="1:7" ht="12.75">
      <c r="A13" s="18" t="s">
        <v>89</v>
      </c>
      <c r="B13" s="19">
        <f>'Tracking Spreadsheet'!E25</f>
        <v>0</v>
      </c>
      <c r="C13" s="20" t="e">
        <f>B13/'Program and Keys'!B6</f>
        <v>#DIV/0!</v>
      </c>
      <c r="E13" s="29"/>
      <c r="G13" s="17"/>
    </row>
    <row r="14" spans="1:7" ht="12.75">
      <c r="A14" s="12" t="s">
        <v>93</v>
      </c>
      <c r="B14" s="19"/>
      <c r="C14" s="21"/>
      <c r="G14" s="17"/>
    </row>
    <row r="15" spans="1:7" ht="12.75">
      <c r="A15" s="18" t="s">
        <v>83</v>
      </c>
      <c r="B15" s="21" t="e">
        <f>'Program and Keys'!B6/'Program and Keys'!B5</f>
        <v>#DIV/0!</v>
      </c>
      <c r="G15" s="17"/>
    </row>
    <row r="16" spans="1:7" ht="12.75">
      <c r="A16" s="18" t="s">
        <v>79</v>
      </c>
      <c r="B16" s="30" t="e">
        <f>'Program and Keys'!B8/'Program and Keys'!B6</f>
        <v>#DIV/0!</v>
      </c>
      <c r="C16" s="21"/>
      <c r="G16" s="17"/>
    </row>
    <row r="17" spans="1:7" ht="13.5" thickBot="1">
      <c r="A17" s="31" t="s">
        <v>90</v>
      </c>
      <c r="B17" s="49" t="e">
        <f>'Program and Keys'!B7/'Program and Keys'!B5</f>
        <v>#DIV/0!</v>
      </c>
      <c r="C17" s="33"/>
      <c r="D17" s="33"/>
      <c r="E17" s="34"/>
      <c r="F17" s="34"/>
      <c r="G17" s="35"/>
    </row>
    <row r="18" spans="1:7" ht="30" customHeight="1">
      <c r="A18" s="250" t="s">
        <v>108</v>
      </c>
      <c r="B18" s="251"/>
      <c r="C18" s="251"/>
      <c r="D18" s="251"/>
      <c r="E18" s="251"/>
      <c r="F18" s="251"/>
      <c r="G18" s="255"/>
    </row>
    <row r="19" spans="1:7" ht="147" customHeight="1" thickBot="1">
      <c r="A19" s="252"/>
      <c r="B19" s="253"/>
      <c r="C19" s="253"/>
      <c r="D19" s="253"/>
      <c r="E19" s="253"/>
      <c r="F19" s="253"/>
      <c r="G19" s="254"/>
    </row>
    <row r="20" spans="1:7" ht="26.25" customHeight="1">
      <c r="A20" s="250" t="s">
        <v>115</v>
      </c>
      <c r="B20" s="251"/>
      <c r="C20" s="251"/>
      <c r="D20" s="251"/>
      <c r="E20" s="251"/>
      <c r="F20" s="251"/>
      <c r="G20" s="255"/>
    </row>
    <row r="21" spans="1:7" ht="150.75" customHeight="1" thickBot="1">
      <c r="A21" s="252"/>
      <c r="B21" s="253"/>
      <c r="C21" s="253"/>
      <c r="D21" s="253"/>
      <c r="E21" s="253"/>
      <c r="F21" s="253"/>
      <c r="G21" s="254"/>
    </row>
    <row r="22" spans="1:7" ht="25.5" customHeight="1">
      <c r="A22" s="250" t="s">
        <v>114</v>
      </c>
      <c r="B22" s="251"/>
      <c r="C22" s="251"/>
      <c r="D22" s="251"/>
      <c r="E22" s="251"/>
      <c r="F22" s="251"/>
      <c r="G22" s="255"/>
    </row>
    <row r="23" spans="1:7" ht="141" customHeight="1" thickBot="1">
      <c r="A23" s="252"/>
      <c r="B23" s="253"/>
      <c r="C23" s="253"/>
      <c r="D23" s="253"/>
      <c r="E23" s="253"/>
      <c r="F23" s="253"/>
      <c r="G23" s="254"/>
    </row>
    <row r="24" spans="1:7" ht="24">
      <c r="A24" s="250" t="s">
        <v>72</v>
      </c>
      <c r="B24" s="251"/>
      <c r="C24" s="251"/>
      <c r="D24" s="9"/>
      <c r="E24" s="10"/>
      <c r="F24" s="10"/>
      <c r="G24" s="11"/>
    </row>
    <row r="25" spans="1:7" ht="12.75">
      <c r="A25" s="12" t="s">
        <v>95</v>
      </c>
      <c r="B25" s="13" t="s">
        <v>96</v>
      </c>
      <c r="C25" s="15" t="s">
        <v>70</v>
      </c>
      <c r="G25" s="17"/>
    </row>
    <row r="26" spans="1:7" ht="12.75">
      <c r="A26" s="18" t="s">
        <v>38</v>
      </c>
      <c r="B26" s="36">
        <f>'Tracking Spreadsheet'!Q22</f>
        <v>0</v>
      </c>
      <c r="C26" s="20" t="e">
        <f>B26/'Program and Keys'!B6</f>
        <v>#DIV/0!</v>
      </c>
      <c r="G26" s="17"/>
    </row>
    <row r="27" spans="1:7" ht="12.75">
      <c r="A27" s="18" t="s">
        <v>35</v>
      </c>
      <c r="B27" s="36">
        <f>'Tracking Spreadsheet'!Q23</f>
        <v>0</v>
      </c>
      <c r="C27" s="20" t="e">
        <f>B27/'Program and Keys'!B6</f>
        <v>#DIV/0!</v>
      </c>
      <c r="G27" s="17"/>
    </row>
    <row r="28" spans="1:7" ht="12.75">
      <c r="A28" s="18" t="s">
        <v>5</v>
      </c>
      <c r="B28" s="36">
        <f>'Tracking Spreadsheet'!Q24</f>
        <v>0</v>
      </c>
      <c r="C28" s="20" t="e">
        <f>B28/'Program and Keys'!B6</f>
        <v>#DIV/0!</v>
      </c>
      <c r="G28" s="17"/>
    </row>
    <row r="29" spans="1:7" ht="12.75">
      <c r="A29" s="18" t="s">
        <v>39</v>
      </c>
      <c r="B29" s="36">
        <f>'Tracking Spreadsheet'!Q25</f>
        <v>0</v>
      </c>
      <c r="C29" s="20" t="e">
        <f>B29/'Program and Keys'!B6</f>
        <v>#DIV/0!</v>
      </c>
      <c r="G29" s="17"/>
    </row>
    <row r="30" spans="1:7" ht="12.75">
      <c r="A30" s="18" t="s">
        <v>40</v>
      </c>
      <c r="B30" s="36">
        <f>'Tracking Spreadsheet'!Q26</f>
        <v>0</v>
      </c>
      <c r="C30" s="20" t="e">
        <f>B30/'Program and Keys'!B6</f>
        <v>#DIV/0!</v>
      </c>
      <c r="G30" s="17"/>
    </row>
    <row r="31" spans="1:7" ht="12.75">
      <c r="A31" s="18" t="s">
        <v>7</v>
      </c>
      <c r="B31" s="36">
        <f>'Tracking Spreadsheet'!Q27</f>
        <v>0</v>
      </c>
      <c r="C31" s="20" t="e">
        <f>B31/'Program and Keys'!B6</f>
        <v>#DIV/0!</v>
      </c>
      <c r="G31" s="17"/>
    </row>
    <row r="32" spans="1:7" ht="12.75">
      <c r="A32" s="18"/>
      <c r="G32" s="17"/>
    </row>
    <row r="33" spans="1:7" ht="12.75">
      <c r="A33" s="12" t="s">
        <v>106</v>
      </c>
      <c r="G33" s="17"/>
    </row>
    <row r="34" spans="1:7" ht="12.75">
      <c r="A34" s="18" t="s">
        <v>107</v>
      </c>
      <c r="B34" s="37">
        <f>'Tracking Spreadsheet'!T21</f>
        <v>0</v>
      </c>
      <c r="G34" s="17"/>
    </row>
    <row r="35" spans="1:7" ht="12.75">
      <c r="A35" s="18" t="s">
        <v>80</v>
      </c>
      <c r="B35" s="37">
        <f>'Tracking Spreadsheet'!T21</f>
        <v>0</v>
      </c>
      <c r="G35" s="17"/>
    </row>
    <row r="36" spans="1:7" ht="12.75">
      <c r="A36" s="18" t="s">
        <v>105</v>
      </c>
      <c r="B36" s="37" t="e">
        <f>'Program and Keys'!B8/B26</f>
        <v>#DIV/0!</v>
      </c>
      <c r="G36" s="17"/>
    </row>
    <row r="37" spans="1:7" ht="13.5" thickBot="1">
      <c r="A37" s="31"/>
      <c r="B37" s="32"/>
      <c r="C37" s="33"/>
      <c r="D37" s="33"/>
      <c r="E37" s="34"/>
      <c r="F37" s="34"/>
      <c r="G37" s="35"/>
    </row>
    <row r="38" spans="1:10" ht="24">
      <c r="A38" s="250" t="s">
        <v>73</v>
      </c>
      <c r="B38" s="251"/>
      <c r="C38" s="251"/>
      <c r="D38" s="39"/>
      <c r="E38" s="39"/>
      <c r="F38" s="39"/>
      <c r="G38" s="40"/>
      <c r="H38" s="48"/>
      <c r="I38" s="48"/>
      <c r="J38" s="48"/>
    </row>
    <row r="39" spans="1:7" ht="12.75">
      <c r="A39" s="12" t="s">
        <v>95</v>
      </c>
      <c r="B39" s="13" t="s">
        <v>96</v>
      </c>
      <c r="C39" s="15" t="s">
        <v>70</v>
      </c>
      <c r="D39" s="14"/>
      <c r="E39" s="47"/>
      <c r="G39" s="17"/>
    </row>
    <row r="40" spans="1:7" ht="12.75">
      <c r="A40" s="18" t="s">
        <v>38</v>
      </c>
      <c r="B40" s="36">
        <f>'Tracking Spreadsheet'!U22</f>
        <v>0</v>
      </c>
      <c r="C40" s="20" t="e">
        <f>B40/SUM(B40:B45)</f>
        <v>#DIV/0!</v>
      </c>
      <c r="G40" s="17"/>
    </row>
    <row r="41" spans="1:7" ht="12.75">
      <c r="A41" s="18" t="s">
        <v>35</v>
      </c>
      <c r="B41" s="36">
        <f>'Tracking Spreadsheet'!U23</f>
        <v>0</v>
      </c>
      <c r="C41" s="20" t="e">
        <f>B41/SUM(B40:B45)</f>
        <v>#DIV/0!</v>
      </c>
      <c r="G41" s="17"/>
    </row>
    <row r="42" spans="1:7" ht="12.75">
      <c r="A42" s="18" t="s">
        <v>5</v>
      </c>
      <c r="B42" s="36">
        <f>'Tracking Spreadsheet'!U24</f>
        <v>0</v>
      </c>
      <c r="C42" s="20" t="e">
        <f>B42/SUM(B40:B45)</f>
        <v>#DIV/0!</v>
      </c>
      <c r="G42" s="17"/>
    </row>
    <row r="43" spans="1:7" ht="12.75">
      <c r="A43" s="18" t="s">
        <v>39</v>
      </c>
      <c r="B43" s="36">
        <f>'Tracking Spreadsheet'!Q25</f>
        <v>0</v>
      </c>
      <c r="C43" s="20" t="e">
        <f>B43/SUM(B40:B45)</f>
        <v>#DIV/0!</v>
      </c>
      <c r="G43" s="17"/>
    </row>
    <row r="44" spans="1:7" ht="12.75">
      <c r="A44" s="18" t="s">
        <v>40</v>
      </c>
      <c r="B44" s="36">
        <f>'Tracking Spreadsheet'!U26</f>
        <v>0</v>
      </c>
      <c r="C44" s="20" t="e">
        <f>B44/SUM(B40:B45)</f>
        <v>#DIV/0!</v>
      </c>
      <c r="G44" s="17"/>
    </row>
    <row r="45" spans="1:7" ht="12.75">
      <c r="A45" s="18" t="s">
        <v>7</v>
      </c>
      <c r="B45" s="36">
        <f>'Tracking Spreadsheet'!U27</f>
        <v>0</v>
      </c>
      <c r="C45" s="20" t="e">
        <f>B45/SUM(B40:B45)</f>
        <v>#DIV/0!</v>
      </c>
      <c r="G45" s="17"/>
    </row>
    <row r="46" spans="1:7" ht="12.75">
      <c r="A46" s="18"/>
      <c r="G46" s="17"/>
    </row>
    <row r="47" spans="1:7" ht="12.75">
      <c r="A47" s="12" t="s">
        <v>104</v>
      </c>
      <c r="B47" s="41" t="s">
        <v>71</v>
      </c>
      <c r="C47" s="14" t="s">
        <v>70</v>
      </c>
      <c r="G47" s="17"/>
    </row>
    <row r="48" spans="1:7" ht="12.75">
      <c r="A48" s="18" t="s">
        <v>98</v>
      </c>
      <c r="B48" s="36">
        <f>B40+B26</f>
        <v>0</v>
      </c>
      <c r="C48" s="20" t="e">
        <f>B48/B7</f>
        <v>#DIV/0!</v>
      </c>
      <c r="G48" s="17"/>
    </row>
    <row r="49" spans="1:7" ht="12.75">
      <c r="A49" s="18" t="s">
        <v>99</v>
      </c>
      <c r="B49" s="36">
        <f>B45+B31</f>
        <v>0</v>
      </c>
      <c r="C49" s="20" t="e">
        <f>B49/B7</f>
        <v>#DIV/0!</v>
      </c>
      <c r="G49" s="17"/>
    </row>
    <row r="50" spans="1:7" ht="12.75">
      <c r="A50" s="18"/>
      <c r="G50" s="17"/>
    </row>
    <row r="51" spans="1:7" ht="12.75">
      <c r="A51" s="12" t="s">
        <v>106</v>
      </c>
      <c r="G51" s="17"/>
    </row>
    <row r="52" spans="1:7" ht="12.75">
      <c r="A52" s="18" t="s">
        <v>100</v>
      </c>
      <c r="B52" s="42">
        <f>'Tracking Spreadsheet'!X21</f>
        <v>0</v>
      </c>
      <c r="G52" s="17"/>
    </row>
    <row r="53" spans="1:7" ht="12.75">
      <c r="A53" s="18" t="s">
        <v>80</v>
      </c>
      <c r="B53" s="42">
        <f>B52+B34</f>
        <v>0</v>
      </c>
      <c r="G53" s="17"/>
    </row>
    <row r="54" spans="1:10" ht="12.75" customHeight="1">
      <c r="A54" s="257" t="s">
        <v>105</v>
      </c>
      <c r="B54" s="258" t="e">
        <f>'Program and Keys'!B8/Reports!B48</f>
        <v>#DIV/0!</v>
      </c>
      <c r="D54" s="48"/>
      <c r="E54" s="48"/>
      <c r="F54" s="48"/>
      <c r="G54" s="50"/>
      <c r="H54" s="48"/>
      <c r="I54" s="48"/>
      <c r="J54" s="48"/>
    </row>
    <row r="55" spans="1:7" ht="13.5" thickBot="1">
      <c r="A55" s="38"/>
      <c r="B55" s="32"/>
      <c r="C55" s="33"/>
      <c r="D55" s="33"/>
      <c r="E55" s="34"/>
      <c r="F55" s="34"/>
      <c r="G55" s="35"/>
    </row>
    <row r="56" spans="1:7" ht="24">
      <c r="A56" s="250" t="s">
        <v>74</v>
      </c>
      <c r="B56" s="251"/>
      <c r="C56" s="251"/>
      <c r="D56" s="9"/>
      <c r="E56" s="10"/>
      <c r="F56" s="10"/>
      <c r="G56" s="11"/>
    </row>
    <row r="57" spans="1:7" ht="12.75">
      <c r="A57" s="12" t="s">
        <v>95</v>
      </c>
      <c r="B57" s="13" t="s">
        <v>96</v>
      </c>
      <c r="C57" s="15" t="s">
        <v>70</v>
      </c>
      <c r="D57" s="14"/>
      <c r="E57" s="47"/>
      <c r="G57" s="17"/>
    </row>
    <row r="58" spans="1:7" ht="12.75">
      <c r="A58" s="18" t="s">
        <v>38</v>
      </c>
      <c r="B58" s="36">
        <f>'Tracking Spreadsheet'!Y22</f>
        <v>0</v>
      </c>
      <c r="C58" s="20" t="e">
        <f>B58/SUM(B58:B63)</f>
        <v>#DIV/0!</v>
      </c>
      <c r="G58" s="17"/>
    </row>
    <row r="59" spans="1:7" ht="12.75">
      <c r="A59" s="18" t="s">
        <v>35</v>
      </c>
      <c r="B59" s="36">
        <f>'Tracking Spreadsheet'!Y23</f>
        <v>0</v>
      </c>
      <c r="C59" s="20" t="e">
        <f>B59/SUM(B58:B63)</f>
        <v>#DIV/0!</v>
      </c>
      <c r="G59" s="17"/>
    </row>
    <row r="60" spans="1:7" ht="12.75">
      <c r="A60" s="18" t="s">
        <v>5</v>
      </c>
      <c r="B60" s="36">
        <f>'Tracking Spreadsheet'!Y24</f>
        <v>0</v>
      </c>
      <c r="C60" s="20" t="e">
        <f>B60/SUM(B58:B63)</f>
        <v>#DIV/0!</v>
      </c>
      <c r="G60" s="17"/>
    </row>
    <row r="61" spans="1:7" ht="12.75">
      <c r="A61" s="18" t="s">
        <v>39</v>
      </c>
      <c r="B61" s="36">
        <f>'Tracking Spreadsheet'!Y25</f>
        <v>0</v>
      </c>
      <c r="C61" s="20" t="e">
        <f>B61/SUM(B58:B63)</f>
        <v>#DIV/0!</v>
      </c>
      <c r="G61" s="17"/>
    </row>
    <row r="62" spans="1:7" ht="12.75">
      <c r="A62" s="18" t="s">
        <v>40</v>
      </c>
      <c r="B62" s="36">
        <f>'Tracking Spreadsheet'!Y26</f>
        <v>0</v>
      </c>
      <c r="C62" s="20" t="e">
        <f>B62/SUM(B58:B63)</f>
        <v>#DIV/0!</v>
      </c>
      <c r="G62" s="17"/>
    </row>
    <row r="63" spans="1:7" ht="12.75">
      <c r="A63" s="18" t="s">
        <v>7</v>
      </c>
      <c r="B63" s="36">
        <f>'Tracking Spreadsheet'!Y27</f>
        <v>0</v>
      </c>
      <c r="C63" s="20" t="e">
        <f>B63/SUM(B58:B63)</f>
        <v>#DIV/0!</v>
      </c>
      <c r="G63" s="17"/>
    </row>
    <row r="64" spans="1:7" ht="12.75">
      <c r="A64" s="18"/>
      <c r="G64" s="17"/>
    </row>
    <row r="65" spans="1:7" ht="12.75">
      <c r="A65" s="12" t="s">
        <v>104</v>
      </c>
      <c r="B65" s="41" t="s">
        <v>71</v>
      </c>
      <c r="C65" s="14" t="s">
        <v>70</v>
      </c>
      <c r="G65" s="17"/>
    </row>
    <row r="66" spans="1:7" ht="12.75">
      <c r="A66" s="18" t="s">
        <v>98</v>
      </c>
      <c r="B66" s="36">
        <f>B58+B48</f>
        <v>0</v>
      </c>
      <c r="C66" s="20" t="e">
        <f>B66/B7</f>
        <v>#DIV/0!</v>
      </c>
      <c r="G66" s="17"/>
    </row>
    <row r="67" spans="1:7" ht="12.75">
      <c r="A67" s="18" t="s">
        <v>99</v>
      </c>
      <c r="B67" s="36">
        <f>B63+B49</f>
        <v>0</v>
      </c>
      <c r="C67" s="20" t="e">
        <f>B67/B7</f>
        <v>#DIV/0!</v>
      </c>
      <c r="G67" s="17"/>
    </row>
    <row r="68" spans="1:7" ht="12.75">
      <c r="A68" s="18"/>
      <c r="G68" s="17"/>
    </row>
    <row r="69" spans="1:7" ht="12.75">
      <c r="A69" s="12" t="s">
        <v>106</v>
      </c>
      <c r="G69" s="17"/>
    </row>
    <row r="70" spans="1:7" ht="12.75">
      <c r="A70" s="18" t="s">
        <v>100</v>
      </c>
      <c r="B70" s="42">
        <f>'Tracking Spreadsheet'!AB21</f>
        <v>0</v>
      </c>
      <c r="G70" s="17"/>
    </row>
    <row r="71" spans="1:7" ht="12.75">
      <c r="A71" s="18" t="s">
        <v>80</v>
      </c>
      <c r="B71" s="42">
        <f>B70+B53</f>
        <v>0</v>
      </c>
      <c r="G71" s="17"/>
    </row>
    <row r="72" spans="1:7" ht="12.75">
      <c r="A72" s="18" t="s">
        <v>105</v>
      </c>
      <c r="B72" s="37" t="e">
        <f>'Program and Keys'!B8/B66</f>
        <v>#DIV/0!</v>
      </c>
      <c r="G72" s="17"/>
    </row>
    <row r="73" spans="1:7" ht="13.5" thickBot="1">
      <c r="A73" s="38"/>
      <c r="B73" s="32"/>
      <c r="C73" s="33"/>
      <c r="D73" s="33"/>
      <c r="E73" s="34"/>
      <c r="F73" s="34"/>
      <c r="G73" s="35"/>
    </row>
    <row r="74" spans="1:7" ht="24">
      <c r="A74" s="250" t="s">
        <v>75</v>
      </c>
      <c r="B74" s="251"/>
      <c r="C74" s="251"/>
      <c r="D74" s="9"/>
      <c r="E74" s="10"/>
      <c r="F74" s="10"/>
      <c r="G74" s="11"/>
    </row>
    <row r="75" spans="1:7" ht="12.75">
      <c r="A75" s="12" t="s">
        <v>95</v>
      </c>
      <c r="B75" s="13" t="s">
        <v>96</v>
      </c>
      <c r="C75" s="15" t="s">
        <v>70</v>
      </c>
      <c r="D75" s="14"/>
      <c r="E75" s="47"/>
      <c r="G75" s="17"/>
    </row>
    <row r="76" spans="1:7" ht="12.75">
      <c r="A76" s="18" t="s">
        <v>38</v>
      </c>
      <c r="B76" s="36">
        <f>'Tracking Spreadsheet'!AC22</f>
        <v>0</v>
      </c>
      <c r="C76" s="20" t="e">
        <f>B76/SUM(B76:B81)</f>
        <v>#DIV/0!</v>
      </c>
      <c r="G76" s="17"/>
    </row>
    <row r="77" spans="1:7" ht="12.75">
      <c r="A77" s="18" t="s">
        <v>35</v>
      </c>
      <c r="B77" s="36">
        <f>'Tracking Spreadsheet'!AC23</f>
        <v>0</v>
      </c>
      <c r="C77" s="20" t="e">
        <f>B77/SUM(B76:B81)</f>
        <v>#DIV/0!</v>
      </c>
      <c r="G77" s="17"/>
    </row>
    <row r="78" spans="1:7" ht="12.75">
      <c r="A78" s="18" t="s">
        <v>5</v>
      </c>
      <c r="B78" s="36">
        <f>'Tracking Spreadsheet'!AC24</f>
        <v>0</v>
      </c>
      <c r="C78" s="20" t="e">
        <f>B78/SUM(B76:B81)</f>
        <v>#DIV/0!</v>
      </c>
      <c r="G78" s="17"/>
    </row>
    <row r="79" spans="1:7" ht="12.75">
      <c r="A79" s="18" t="s">
        <v>39</v>
      </c>
      <c r="B79" s="36">
        <f>'Tracking Spreadsheet'!AC25</f>
        <v>0</v>
      </c>
      <c r="C79" s="20" t="e">
        <f>B79/SUM(B76:B81)</f>
        <v>#DIV/0!</v>
      </c>
      <c r="G79" s="17"/>
    </row>
    <row r="80" spans="1:7" ht="12.75">
      <c r="A80" s="18" t="s">
        <v>40</v>
      </c>
      <c r="B80" s="36">
        <f>'Tracking Spreadsheet'!AC26</f>
        <v>0</v>
      </c>
      <c r="C80" s="20" t="e">
        <f>B80/SUM(B76:B81)</f>
        <v>#DIV/0!</v>
      </c>
      <c r="G80" s="17"/>
    </row>
    <row r="81" spans="1:7" ht="12.75">
      <c r="A81" s="18" t="s">
        <v>7</v>
      </c>
      <c r="B81" s="36">
        <f>'Tracking Spreadsheet'!AC27</f>
        <v>0</v>
      </c>
      <c r="C81" s="20" t="e">
        <f>B81/SUM(B76:B81)</f>
        <v>#DIV/0!</v>
      </c>
      <c r="G81" s="17"/>
    </row>
    <row r="82" spans="1:7" ht="12.75">
      <c r="A82" s="18"/>
      <c r="G82" s="17"/>
    </row>
    <row r="83" spans="1:7" ht="12.75">
      <c r="A83" s="12" t="s">
        <v>104</v>
      </c>
      <c r="B83" s="41" t="s">
        <v>71</v>
      </c>
      <c r="C83" s="14" t="s">
        <v>70</v>
      </c>
      <c r="G83" s="17"/>
    </row>
    <row r="84" spans="1:7" ht="12.75">
      <c r="A84" s="18" t="s">
        <v>98</v>
      </c>
      <c r="B84" s="36">
        <f>B76+B66</f>
        <v>0</v>
      </c>
      <c r="C84" s="20" t="e">
        <f>B84/B7</f>
        <v>#DIV/0!</v>
      </c>
      <c r="G84" s="17"/>
    </row>
    <row r="85" spans="1:7" ht="12.75">
      <c r="A85" s="18" t="s">
        <v>99</v>
      </c>
      <c r="B85" s="36">
        <f>B67+B81</f>
        <v>0</v>
      </c>
      <c r="C85" s="20" t="e">
        <f>B85/B7</f>
        <v>#DIV/0!</v>
      </c>
      <c r="G85" s="17"/>
    </row>
    <row r="86" spans="1:7" ht="12.75">
      <c r="A86" s="18"/>
      <c r="G86" s="17"/>
    </row>
    <row r="87" spans="1:7" ht="12.75">
      <c r="A87" s="12" t="s">
        <v>106</v>
      </c>
      <c r="G87" s="17"/>
    </row>
    <row r="88" spans="1:7" ht="12.75">
      <c r="A88" s="18" t="s">
        <v>100</v>
      </c>
      <c r="B88" s="42">
        <f>'Tracking Spreadsheet'!AF21</f>
        <v>0</v>
      </c>
      <c r="G88" s="17"/>
    </row>
    <row r="89" spans="1:7" ht="12.75">
      <c r="A89" s="18" t="s">
        <v>80</v>
      </c>
      <c r="B89" s="42">
        <f>B88+B71</f>
        <v>0</v>
      </c>
      <c r="G89" s="17"/>
    </row>
    <row r="90" spans="1:7" ht="12.75">
      <c r="A90" s="18" t="s">
        <v>105</v>
      </c>
      <c r="B90" s="43" t="e">
        <f>'Program and Keys'!B8/B84</f>
        <v>#DIV/0!</v>
      </c>
      <c r="G90" s="17"/>
    </row>
    <row r="91" spans="1:7" ht="13.5" thickBot="1">
      <c r="A91" s="38"/>
      <c r="B91" s="32"/>
      <c r="C91" s="33"/>
      <c r="D91" s="33"/>
      <c r="E91" s="34"/>
      <c r="F91" s="34"/>
      <c r="G91" s="35"/>
    </row>
    <row r="92" spans="1:7" ht="24">
      <c r="A92" s="250" t="s">
        <v>76</v>
      </c>
      <c r="B92" s="251"/>
      <c r="C92" s="251"/>
      <c r="D92" s="9"/>
      <c r="E92" s="10"/>
      <c r="F92" s="10"/>
      <c r="G92" s="11"/>
    </row>
    <row r="93" spans="1:7" ht="12.75">
      <c r="A93" s="12" t="s">
        <v>95</v>
      </c>
      <c r="B93" s="13" t="s">
        <v>96</v>
      </c>
      <c r="C93" s="15" t="s">
        <v>70</v>
      </c>
      <c r="D93" s="14"/>
      <c r="E93" s="47"/>
      <c r="G93" s="17"/>
    </row>
    <row r="94" spans="1:7" ht="12.75">
      <c r="A94" s="18" t="s">
        <v>38</v>
      </c>
      <c r="B94" s="36">
        <f>'Tracking Spreadsheet'!AG22</f>
        <v>0</v>
      </c>
      <c r="C94" s="20" t="e">
        <f>B94/SUM(B94:B99)</f>
        <v>#DIV/0!</v>
      </c>
      <c r="G94" s="17"/>
    </row>
    <row r="95" spans="1:7" ht="12.75">
      <c r="A95" s="18" t="s">
        <v>35</v>
      </c>
      <c r="B95" s="36">
        <f>'Tracking Spreadsheet'!AG23</f>
        <v>0</v>
      </c>
      <c r="C95" s="20" t="e">
        <f>B95/SUM(B94:B99)</f>
        <v>#DIV/0!</v>
      </c>
      <c r="G95" s="17"/>
    </row>
    <row r="96" spans="1:7" ht="12.75">
      <c r="A96" s="18" t="s">
        <v>5</v>
      </c>
      <c r="B96" s="36">
        <f>'Tracking Spreadsheet'!AG24</f>
        <v>0</v>
      </c>
      <c r="C96" s="20" t="e">
        <f>B96/SUM(B94:B99)</f>
        <v>#DIV/0!</v>
      </c>
      <c r="G96" s="17"/>
    </row>
    <row r="97" spans="1:7" ht="12.75">
      <c r="A97" s="18" t="s">
        <v>39</v>
      </c>
      <c r="B97" s="36">
        <f>'Tracking Spreadsheet'!AG25</f>
        <v>0</v>
      </c>
      <c r="C97" s="20" t="e">
        <f>B97/SUM(B94:B99)</f>
        <v>#DIV/0!</v>
      </c>
      <c r="G97" s="17"/>
    </row>
    <row r="98" spans="1:7" ht="12.75">
      <c r="A98" s="18" t="s">
        <v>40</v>
      </c>
      <c r="B98" s="36">
        <f>'Tracking Spreadsheet'!AG26</f>
        <v>0</v>
      </c>
      <c r="C98" s="20" t="e">
        <f>B98/SUM(B94:B99)</f>
        <v>#DIV/0!</v>
      </c>
      <c r="G98" s="17"/>
    </row>
    <row r="99" spans="1:7" ht="12.75">
      <c r="A99" s="18" t="s">
        <v>7</v>
      </c>
      <c r="B99" s="36">
        <f>'Tracking Spreadsheet'!AG27</f>
        <v>0</v>
      </c>
      <c r="C99" s="20" t="e">
        <f>B99/SUM(B94:B99)</f>
        <v>#DIV/0!</v>
      </c>
      <c r="G99" s="17"/>
    </row>
    <row r="100" spans="1:7" ht="12.75">
      <c r="A100" s="18"/>
      <c r="G100" s="17"/>
    </row>
    <row r="101" spans="1:7" ht="12.75">
      <c r="A101" s="12" t="s">
        <v>104</v>
      </c>
      <c r="B101" s="41" t="s">
        <v>71</v>
      </c>
      <c r="C101" s="14" t="s">
        <v>70</v>
      </c>
      <c r="G101" s="17"/>
    </row>
    <row r="102" spans="1:7" ht="12.75">
      <c r="A102" s="18" t="s">
        <v>98</v>
      </c>
      <c r="B102" s="36">
        <f>B94+B84</f>
        <v>0</v>
      </c>
      <c r="C102" s="20" t="e">
        <f>B102/B7</f>
        <v>#DIV/0!</v>
      </c>
      <c r="G102" s="17"/>
    </row>
    <row r="103" spans="1:7" ht="12.75">
      <c r="A103" s="18" t="s">
        <v>99</v>
      </c>
      <c r="B103" s="36">
        <f>B99+B85</f>
        <v>0</v>
      </c>
      <c r="C103" s="20" t="e">
        <f>B103/B7</f>
        <v>#DIV/0!</v>
      </c>
      <c r="G103" s="17"/>
    </row>
    <row r="104" spans="1:7" ht="12.75">
      <c r="A104" s="18"/>
      <c r="G104" s="17"/>
    </row>
    <row r="105" spans="1:7" ht="12.75">
      <c r="A105" s="12" t="s">
        <v>106</v>
      </c>
      <c r="G105" s="17"/>
    </row>
    <row r="106" spans="1:7" ht="12.75">
      <c r="A106" s="18" t="s">
        <v>100</v>
      </c>
      <c r="B106" s="42">
        <f>'Tracking Spreadsheet'!AJ21</f>
        <v>0</v>
      </c>
      <c r="G106" s="17"/>
    </row>
    <row r="107" spans="1:7" ht="12.75">
      <c r="A107" s="18" t="s">
        <v>80</v>
      </c>
      <c r="B107" s="42">
        <f>B106+B89</f>
        <v>0</v>
      </c>
      <c r="G107" s="17"/>
    </row>
    <row r="108" spans="1:7" ht="12.75">
      <c r="A108" s="18" t="s">
        <v>105</v>
      </c>
      <c r="B108" s="37" t="e">
        <f>'Program and Keys'!B8/B102</f>
        <v>#DIV/0!</v>
      </c>
      <c r="G108" s="17"/>
    </row>
    <row r="109" spans="1:7" ht="13.5" thickBot="1">
      <c r="A109" s="38"/>
      <c r="B109" s="32"/>
      <c r="C109" s="33"/>
      <c r="D109" s="33"/>
      <c r="E109" s="34"/>
      <c r="F109" s="34"/>
      <c r="G109" s="35"/>
    </row>
    <row r="110" spans="1:7" ht="24">
      <c r="A110" s="250" t="s">
        <v>81</v>
      </c>
      <c r="B110" s="251"/>
      <c r="C110" s="251"/>
      <c r="D110" s="9"/>
      <c r="E110" s="10"/>
      <c r="F110" s="10"/>
      <c r="G110" s="11"/>
    </row>
    <row r="111" spans="1:7" ht="12.75">
      <c r="A111" s="12" t="s">
        <v>95</v>
      </c>
      <c r="B111" s="13" t="s">
        <v>96</v>
      </c>
      <c r="C111" s="15" t="s">
        <v>70</v>
      </c>
      <c r="D111" s="14"/>
      <c r="E111" s="47"/>
      <c r="G111" s="17"/>
    </row>
    <row r="112" spans="1:7" ht="12.75">
      <c r="A112" s="18" t="s">
        <v>38</v>
      </c>
      <c r="B112" s="36">
        <f>'Tracking Spreadsheet'!AK22</f>
        <v>0</v>
      </c>
      <c r="C112" s="20" t="e">
        <f>B112/SUM(B112:B117)</f>
        <v>#DIV/0!</v>
      </c>
      <c r="G112" s="17"/>
    </row>
    <row r="113" spans="1:7" ht="12.75">
      <c r="A113" s="18" t="s">
        <v>35</v>
      </c>
      <c r="B113" s="36">
        <f>'Tracking Spreadsheet'!AK23</f>
        <v>0</v>
      </c>
      <c r="C113" s="20" t="e">
        <f>B113/SUM(B112:B117)</f>
        <v>#DIV/0!</v>
      </c>
      <c r="G113" s="17"/>
    </row>
    <row r="114" spans="1:7" ht="12.75">
      <c r="A114" s="18" t="s">
        <v>5</v>
      </c>
      <c r="B114" s="36">
        <f>'Tracking Spreadsheet'!AK24</f>
        <v>0</v>
      </c>
      <c r="C114" s="20" t="e">
        <f>B114/SUM(B112:B117)</f>
        <v>#DIV/0!</v>
      </c>
      <c r="G114" s="17"/>
    </row>
    <row r="115" spans="1:7" ht="12.75">
      <c r="A115" s="18" t="s">
        <v>39</v>
      </c>
      <c r="B115" s="36">
        <f>'Tracking Spreadsheet'!AK25</f>
        <v>0</v>
      </c>
      <c r="C115" s="20" t="e">
        <f>B115/SUM(B112:B117)</f>
        <v>#DIV/0!</v>
      </c>
      <c r="G115" s="17"/>
    </row>
    <row r="116" spans="1:7" ht="12.75">
      <c r="A116" s="18" t="s">
        <v>40</v>
      </c>
      <c r="B116" s="36">
        <f>'Tracking Spreadsheet'!AK26</f>
        <v>0</v>
      </c>
      <c r="C116" s="20" t="e">
        <f>B116/SUM(B112:B117)</f>
        <v>#DIV/0!</v>
      </c>
      <c r="G116" s="17"/>
    </row>
    <row r="117" spans="1:7" ht="12.75">
      <c r="A117" s="18" t="s">
        <v>7</v>
      </c>
      <c r="B117" s="36">
        <f>'Tracking Spreadsheet'!AK27</f>
        <v>0</v>
      </c>
      <c r="C117" s="20" t="e">
        <f>B117/SUM(B112:B117)</f>
        <v>#DIV/0!</v>
      </c>
      <c r="G117" s="17"/>
    </row>
    <row r="118" spans="1:7" ht="12.75">
      <c r="A118" s="18"/>
      <c r="G118" s="17"/>
    </row>
    <row r="119" spans="1:7" ht="12.75">
      <c r="A119" s="12" t="s">
        <v>104</v>
      </c>
      <c r="B119" s="41" t="s">
        <v>71</v>
      </c>
      <c r="C119" s="14" t="s">
        <v>70</v>
      </c>
      <c r="G119" s="17"/>
    </row>
    <row r="120" spans="1:7" ht="12.75">
      <c r="A120" s="18" t="s">
        <v>98</v>
      </c>
      <c r="B120" s="36">
        <f>B112+B102</f>
        <v>0</v>
      </c>
      <c r="C120" s="20" t="e">
        <f>B120/B7</f>
        <v>#DIV/0!</v>
      </c>
      <c r="G120" s="17"/>
    </row>
    <row r="121" spans="1:7" ht="12.75">
      <c r="A121" s="18" t="s">
        <v>99</v>
      </c>
      <c r="B121" s="36">
        <f>B117+B103</f>
        <v>0</v>
      </c>
      <c r="C121" s="20" t="e">
        <f>B121/B7</f>
        <v>#DIV/0!</v>
      </c>
      <c r="G121" s="17"/>
    </row>
    <row r="122" spans="1:7" ht="12.75">
      <c r="A122" s="18"/>
      <c r="G122" s="17"/>
    </row>
    <row r="123" spans="1:7" ht="12.75">
      <c r="A123" s="12" t="s">
        <v>106</v>
      </c>
      <c r="G123" s="17"/>
    </row>
    <row r="124" spans="1:7" ht="12.75">
      <c r="A124" s="18" t="s">
        <v>100</v>
      </c>
      <c r="B124" s="42">
        <f>'Tracking Spreadsheet'!AN21</f>
        <v>0</v>
      </c>
      <c r="G124" s="17"/>
    </row>
    <row r="125" spans="1:7" ht="12.75">
      <c r="A125" s="18" t="s">
        <v>80</v>
      </c>
      <c r="B125" s="42">
        <f>B124+B107</f>
        <v>0</v>
      </c>
      <c r="G125" s="17"/>
    </row>
    <row r="126" spans="1:7" ht="13.5" thickBot="1">
      <c r="A126" s="31" t="s">
        <v>105</v>
      </c>
      <c r="B126" s="44" t="e">
        <f>'Program and Keys'!B8/B120</f>
        <v>#DIV/0!</v>
      </c>
      <c r="C126" s="33"/>
      <c r="D126" s="33"/>
      <c r="E126" s="34"/>
      <c r="F126" s="34"/>
      <c r="G126" s="35"/>
    </row>
  </sheetData>
  <sheetProtection password="C47C" sheet="1" objects="1" scenarios="1"/>
  <mergeCells count="13">
    <mergeCell ref="A74:C74"/>
    <mergeCell ref="A92:C92"/>
    <mergeCell ref="A110:C110"/>
    <mergeCell ref="A20:G20"/>
    <mergeCell ref="A22:G22"/>
    <mergeCell ref="A21:G21"/>
    <mergeCell ref="A1:C1"/>
    <mergeCell ref="A24:C24"/>
    <mergeCell ref="A38:C38"/>
    <mergeCell ref="A56:C56"/>
    <mergeCell ref="A23:G23"/>
    <mergeCell ref="A19:G19"/>
    <mergeCell ref="A18:G18"/>
  </mergeCells>
  <printOptions/>
  <pageMargins left="0.53" right="0.25" top="0.58" bottom="0.23" header="0.18" footer="0.24"/>
  <pageSetup horizontalDpi="600" verticalDpi="600" orientation="portrait" r:id="rId2"/>
  <headerFooter alignWithMargins="0">
    <oddHeader>&amp;C&amp;"Arial,Bold"&amp;20REPORTS</oddHeader>
  </headerFooter>
  <rowBreaks count="1" manualBreakCount="1"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Bobit Business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Messineo</dc:creator>
  <cp:keywords/>
  <dc:description/>
  <cp:lastModifiedBy>Kristen Messineo</cp:lastModifiedBy>
  <cp:lastPrinted>2008-11-19T01:23:02Z</cp:lastPrinted>
  <dcterms:created xsi:type="dcterms:W3CDTF">2008-11-17T21:45:22Z</dcterms:created>
  <dcterms:modified xsi:type="dcterms:W3CDTF">2008-11-19T01:40:14Z</dcterms:modified>
  <cp:category/>
  <cp:version/>
  <cp:contentType/>
  <cp:contentStatus/>
</cp:coreProperties>
</file>